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3680" windowHeight="8985" tabRatio="862" activeTab="6"/>
  </bookViews>
  <sheets>
    <sheet name="1. Instructions" sheetId="1" r:id="rId1"/>
    <sheet name="2. About you" sheetId="2" r:id="rId2"/>
    <sheet name="3. About this proposal" sheetId="8" r:id="rId3"/>
    <sheet name="4. Site information" sheetId="3" r:id="rId4"/>
    <sheet name="5. Trigger species (global)" sheetId="4" r:id="rId5"/>
    <sheet name="6. Trigger species (at site)" sheetId="5" r:id="rId6"/>
    <sheet name="7. Criteria A2, B4, C and E " sheetId="6" r:id="rId7"/>
    <sheet name="8. Consultation" sheetId="9" r:id="rId8"/>
    <sheet name="9. Threats" sheetId="10" r:id="rId9"/>
    <sheet name="10. Advanced options" sheetId="14" r:id="rId10"/>
    <sheet name="11. KBA Criteria met at site" sheetId="11" r:id="rId11"/>
    <sheet name="12. KBA Criteria met by species" sheetId="16" r:id="rId12"/>
    <sheet name="For Reviewers only" sheetId="15" r:id="rId13"/>
    <sheet name="lookups" sheetId="7" state="hidden" r:id="rId14"/>
    <sheet name="threats" sheetId="12" state="hidden" r:id="rId1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5" l="1"/>
  <c r="D8" i="5"/>
  <c r="D9" i="5"/>
  <c r="D10" i="5"/>
  <c r="B7" i="5"/>
  <c r="B8" i="5"/>
  <c r="B9" i="5"/>
  <c r="B10" i="5"/>
  <c r="A15" i="16" l="1"/>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0" i="16"/>
  <c r="A11" i="16"/>
  <c r="A12" i="16"/>
  <c r="A13" i="16"/>
  <c r="A14" i="16"/>
  <c r="A9" i="16"/>
  <c r="Q4" i="12" l="1"/>
  <c r="Q5" i="12"/>
  <c r="Q6" i="12"/>
  <c r="Q7" i="12"/>
  <c r="Q8" i="12"/>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Q77" i="12"/>
  <c r="Q78" i="12"/>
  <c r="Q79" i="12"/>
  <c r="Q80" i="12"/>
  <c r="Q81" i="12"/>
  <c r="Q82" i="12"/>
  <c r="Q83" i="12"/>
  <c r="Q84" i="12"/>
  <c r="Q85" i="12"/>
  <c r="Q86" i="12"/>
  <c r="Q87" i="12"/>
  <c r="Q88" i="12"/>
  <c r="Q89" i="12"/>
  <c r="Q90" i="12"/>
  <c r="Q91" i="12"/>
  <c r="Q92" i="12"/>
  <c r="Q93" i="12"/>
  <c r="Q94" i="12"/>
  <c r="Q95" i="12"/>
  <c r="Q96" i="12"/>
  <c r="Q97" i="12"/>
  <c r="Q98" i="12"/>
  <c r="Q99" i="12"/>
  <c r="Q100" i="12"/>
  <c r="Q101" i="12"/>
  <c r="Q102" i="12"/>
  <c r="Q103" i="12"/>
  <c r="Q104" i="12"/>
  <c r="Q105" i="12"/>
  <c r="Q106" i="12"/>
  <c r="Q3" i="12"/>
  <c r="F2" i="8" l="1"/>
  <c r="A7" i="5" l="1"/>
  <c r="A8" i="5"/>
  <c r="A9" i="5"/>
  <c r="BE10" i="7" l="1"/>
  <c r="AC17" i="16" s="1"/>
  <c r="BE11" i="7"/>
  <c r="AC18" i="16" s="1"/>
  <c r="BE12" i="7"/>
  <c r="AC19" i="16" s="1"/>
  <c r="BE13" i="7"/>
  <c r="AC20" i="16" s="1"/>
  <c r="BE14" i="7"/>
  <c r="AC21" i="16" s="1"/>
  <c r="BE15" i="7"/>
  <c r="AC22" i="16" s="1"/>
  <c r="BE16" i="7"/>
  <c r="AC23" i="16" s="1"/>
  <c r="BE17" i="7"/>
  <c r="AC24" i="16" s="1"/>
  <c r="BE18" i="7"/>
  <c r="AC25" i="16" s="1"/>
  <c r="BE19" i="7"/>
  <c r="AC26" i="16" s="1"/>
  <c r="BE20" i="7"/>
  <c r="AC27" i="16" s="1"/>
  <c r="BE21" i="7"/>
  <c r="AC28" i="16" s="1"/>
  <c r="BE22" i="7"/>
  <c r="AC29" i="16" s="1"/>
  <c r="BE23" i="7"/>
  <c r="AC30" i="16" s="1"/>
  <c r="BE24" i="7"/>
  <c r="AC31" i="16" s="1"/>
  <c r="BE25" i="7"/>
  <c r="AC32" i="16" s="1"/>
  <c r="BE26" i="7"/>
  <c r="AC33" i="16" s="1"/>
  <c r="BE27" i="7"/>
  <c r="AC34" i="16" s="1"/>
  <c r="BE28" i="7"/>
  <c r="AC35" i="16" s="1"/>
  <c r="BE29" i="7"/>
  <c r="AC36" i="16" s="1"/>
  <c r="BE30" i="7"/>
  <c r="AC37" i="16" s="1"/>
  <c r="BE31" i="7"/>
  <c r="AC38" i="16" s="1"/>
  <c r="BE32" i="7"/>
  <c r="AC39" i="16" s="1"/>
  <c r="BE33" i="7"/>
  <c r="AC40" i="16" s="1"/>
  <c r="BE34" i="7"/>
  <c r="AC41" i="16" s="1"/>
  <c r="BE35" i="7"/>
  <c r="AC42" i="16" s="1"/>
  <c r="BE36" i="7"/>
  <c r="AC43" i="16" s="1"/>
  <c r="BE37" i="7"/>
  <c r="AC44" i="16" s="1"/>
  <c r="BE38" i="7"/>
  <c r="AC45" i="16" s="1"/>
  <c r="BE39" i="7"/>
  <c r="AC46" i="16" s="1"/>
  <c r="BE40" i="7"/>
  <c r="AC47" i="16" s="1"/>
  <c r="BE41" i="7"/>
  <c r="AC48" i="16" s="1"/>
  <c r="BE42" i="7"/>
  <c r="AC49" i="16" s="1"/>
  <c r="BE43" i="7"/>
  <c r="AC50" i="16" s="1"/>
  <c r="BE44" i="7"/>
  <c r="AC51" i="16" s="1"/>
  <c r="BE45" i="7"/>
  <c r="AC52" i="16" s="1"/>
  <c r="BE46" i="7"/>
  <c r="AC53" i="16" s="1"/>
  <c r="BE47" i="7"/>
  <c r="AC54" i="16" s="1"/>
  <c r="BE48" i="7"/>
  <c r="AC55" i="16" s="1"/>
  <c r="BE49" i="7"/>
  <c r="AC56" i="16" s="1"/>
  <c r="BE50" i="7"/>
  <c r="AC57" i="16" s="1"/>
  <c r="BE51" i="7"/>
  <c r="AC58" i="16" s="1"/>
  <c r="BE52" i="7"/>
  <c r="AC59" i="16" s="1"/>
  <c r="BE53" i="7"/>
  <c r="AC60" i="16" s="1"/>
  <c r="BE54" i="7"/>
  <c r="AC61" i="16" s="1"/>
  <c r="BE55" i="7"/>
  <c r="AC62" i="16" s="1"/>
  <c r="BE56" i="7"/>
  <c r="AC63" i="16" s="1"/>
  <c r="BE57" i="7"/>
  <c r="AC64" i="16" s="1"/>
  <c r="BE58" i="7"/>
  <c r="AC65" i="16" s="1"/>
  <c r="BE59" i="7"/>
  <c r="AC66" i="16" s="1"/>
  <c r="BE60" i="7"/>
  <c r="AC67" i="16" s="1"/>
  <c r="BE61" i="7"/>
  <c r="AC68" i="16" s="1"/>
  <c r="BE62" i="7"/>
  <c r="AC69" i="16" s="1"/>
  <c r="BE63" i="7"/>
  <c r="AC70" i="16" s="1"/>
  <c r="BE64" i="7"/>
  <c r="AC71" i="16" s="1"/>
  <c r="BE65" i="7"/>
  <c r="AC72" i="16" s="1"/>
  <c r="BE66" i="7"/>
  <c r="AC73" i="16" s="1"/>
  <c r="BE67" i="7"/>
  <c r="AC74" i="16" s="1"/>
  <c r="BE68" i="7"/>
  <c r="AC75" i="16" s="1"/>
  <c r="BE69" i="7"/>
  <c r="AC76" i="16" s="1"/>
  <c r="BE70" i="7"/>
  <c r="AC77" i="16" s="1"/>
  <c r="BE71" i="7"/>
  <c r="AC78" i="16" s="1"/>
  <c r="BE72" i="7"/>
  <c r="AC79" i="16" s="1"/>
  <c r="BE73" i="7"/>
  <c r="AC80" i="16" s="1"/>
  <c r="BE74" i="7"/>
  <c r="AC81" i="16" s="1"/>
  <c r="BE75" i="7"/>
  <c r="AC82" i="16" s="1"/>
  <c r="BE76" i="7"/>
  <c r="AC83" i="16" s="1"/>
  <c r="BE77" i="7"/>
  <c r="AC84" i="16" s="1"/>
  <c r="BE78" i="7"/>
  <c r="AC85" i="16" s="1"/>
  <c r="BE79" i="7"/>
  <c r="AC86" i="16" s="1"/>
  <c r="BE80" i="7"/>
  <c r="AC87" i="16" s="1"/>
  <c r="BE81" i="7"/>
  <c r="AC88" i="16" s="1"/>
  <c r="BE82" i="7"/>
  <c r="AC89" i="16" s="1"/>
  <c r="BE83" i="7"/>
  <c r="AC90" i="16" s="1"/>
  <c r="BE84" i="7"/>
  <c r="AC91" i="16" s="1"/>
  <c r="BE85" i="7"/>
  <c r="AC92" i="16" s="1"/>
  <c r="BE86" i="7"/>
  <c r="AC93" i="16" s="1"/>
  <c r="BE87" i="7"/>
  <c r="AC94" i="16" s="1"/>
  <c r="BE88" i="7"/>
  <c r="AC95" i="16" s="1"/>
  <c r="BE89" i="7"/>
  <c r="AC96" i="16" s="1"/>
  <c r="BE90" i="7"/>
  <c r="AC97" i="16" s="1"/>
  <c r="BE91" i="7"/>
  <c r="AC98" i="16" s="1"/>
  <c r="BE92" i="7"/>
  <c r="AC99" i="16" s="1"/>
  <c r="BE93" i="7"/>
  <c r="AC100" i="16" s="1"/>
  <c r="BE94" i="7"/>
  <c r="AC101" i="16" s="1"/>
  <c r="BE95" i="7"/>
  <c r="AC102" i="16" s="1"/>
  <c r="BE96" i="7"/>
  <c r="AC103" i="16" s="1"/>
  <c r="BE97" i="7"/>
  <c r="AC104" i="16" s="1"/>
  <c r="BE98" i="7"/>
  <c r="AC105" i="16" s="1"/>
  <c r="BE99" i="7"/>
  <c r="AC106" i="16" s="1"/>
  <c r="BE100" i="7"/>
  <c r="AC107" i="16" s="1"/>
  <c r="BE101" i="7"/>
  <c r="AC108" i="16" s="1"/>
  <c r="BE102" i="7"/>
  <c r="AC109" i="16" s="1"/>
  <c r="BE103" i="7"/>
  <c r="AC110" i="16" s="1"/>
  <c r="BE104" i="7"/>
  <c r="AC111" i="16" s="1"/>
  <c r="BE105" i="7"/>
  <c r="AC112" i="16" s="1"/>
  <c r="BE106" i="7"/>
  <c r="AC113" i="16" s="1"/>
  <c r="BE107" i="7"/>
  <c r="AC114" i="16" s="1"/>
  <c r="BE108" i="7"/>
  <c r="AC115" i="16" s="1"/>
  <c r="BE109" i="7"/>
  <c r="AC116" i="16" s="1"/>
  <c r="BE110" i="7"/>
  <c r="AC117" i="16" s="1"/>
  <c r="BE111" i="7"/>
  <c r="AC118" i="16" s="1"/>
  <c r="BE112" i="7"/>
  <c r="AC119" i="16" s="1"/>
  <c r="BE113" i="7"/>
  <c r="AC120" i="16" s="1"/>
  <c r="BE114" i="7"/>
  <c r="AC121" i="16" s="1"/>
  <c r="BE115" i="7"/>
  <c r="AC122" i="16" s="1"/>
  <c r="BE116" i="7"/>
  <c r="AC123" i="16" s="1"/>
  <c r="BE117" i="7"/>
  <c r="AC124" i="16" s="1"/>
  <c r="BE118" i="7"/>
  <c r="AC125" i="16" s="1"/>
  <c r="BE119" i="7"/>
  <c r="AC126" i="16" s="1"/>
  <c r="BE120" i="7"/>
  <c r="AC127" i="16" s="1"/>
  <c r="BE121" i="7"/>
  <c r="AC128" i="16" s="1"/>
  <c r="BE122" i="7"/>
  <c r="AC129" i="16" s="1"/>
  <c r="BE123" i="7"/>
  <c r="AC130" i="16" s="1"/>
  <c r="BE124" i="7"/>
  <c r="AC131" i="16" s="1"/>
  <c r="BE125" i="7"/>
  <c r="AC132" i="16" s="1"/>
  <c r="BE126" i="7"/>
  <c r="AC133" i="16" s="1"/>
  <c r="BE127" i="7"/>
  <c r="AC134" i="16" s="1"/>
  <c r="BE128" i="7"/>
  <c r="AC135" i="16" s="1"/>
  <c r="BE129" i="7"/>
  <c r="AC136" i="16" s="1"/>
  <c r="BE130" i="7"/>
  <c r="AC137" i="16" s="1"/>
  <c r="BE131" i="7"/>
  <c r="AC138" i="16" s="1"/>
  <c r="BE132" i="7"/>
  <c r="AC139" i="16" s="1"/>
  <c r="BE133" i="7"/>
  <c r="AC140" i="16" s="1"/>
  <c r="BE134" i="7"/>
  <c r="AC141" i="16" s="1"/>
  <c r="BE135" i="7"/>
  <c r="AC142" i="16" s="1"/>
  <c r="BE136" i="7"/>
  <c r="AC143" i="16" s="1"/>
  <c r="BE137" i="7"/>
  <c r="AC144" i="16" s="1"/>
  <c r="BE138" i="7"/>
  <c r="AC145" i="16" s="1"/>
  <c r="BE139" i="7"/>
  <c r="AC146" i="16" s="1"/>
  <c r="BE140" i="7"/>
  <c r="AC147" i="16" s="1"/>
  <c r="BE141" i="7"/>
  <c r="AC148" i="16" s="1"/>
  <c r="BE142" i="7"/>
  <c r="AC149" i="16" s="1"/>
  <c r="BE143" i="7"/>
  <c r="AC150" i="16" s="1"/>
  <c r="BE144" i="7"/>
  <c r="AC151" i="16" s="1"/>
  <c r="BE145" i="7"/>
  <c r="AC152" i="16" s="1"/>
  <c r="BE146" i="7"/>
  <c r="AC153" i="16" s="1"/>
  <c r="BE147" i="7"/>
  <c r="AC154" i="16" s="1"/>
  <c r="BE148" i="7"/>
  <c r="AC155" i="16" s="1"/>
  <c r="BE149" i="7"/>
  <c r="AC156" i="16" s="1"/>
  <c r="BE150" i="7"/>
  <c r="AC157" i="16" s="1"/>
  <c r="BE151" i="7"/>
  <c r="AC158" i="16" s="1"/>
  <c r="BE152" i="7"/>
  <c r="AC159" i="16" s="1"/>
  <c r="BE153" i="7"/>
  <c r="AC160" i="16" s="1"/>
  <c r="BE154" i="7"/>
  <c r="AC161" i="16" s="1"/>
  <c r="BE155" i="7"/>
  <c r="AC162" i="16" s="1"/>
  <c r="BE156" i="7"/>
  <c r="AC163" i="16" s="1"/>
  <c r="BE157" i="7"/>
  <c r="AC164" i="16" s="1"/>
  <c r="BE158" i="7"/>
  <c r="AC165" i="16" s="1"/>
  <c r="BE159" i="7"/>
  <c r="AC166" i="16" s="1"/>
  <c r="BE160" i="7"/>
  <c r="AC167" i="16" s="1"/>
  <c r="BE161" i="7"/>
  <c r="AC168" i="16" s="1"/>
  <c r="BE162" i="7"/>
  <c r="AC169" i="16" s="1"/>
  <c r="BE163" i="7"/>
  <c r="AC170" i="16" s="1"/>
  <c r="BE164" i="7"/>
  <c r="AC171" i="16" s="1"/>
  <c r="BE165" i="7"/>
  <c r="AC172" i="16" s="1"/>
  <c r="BE166" i="7"/>
  <c r="AC173" i="16" s="1"/>
  <c r="BE167" i="7"/>
  <c r="AC174" i="16" s="1"/>
  <c r="BE168" i="7"/>
  <c r="AC175" i="16" s="1"/>
  <c r="BE169" i="7"/>
  <c r="AC176" i="16" s="1"/>
  <c r="BE170" i="7"/>
  <c r="AC177" i="16" s="1"/>
  <c r="BE171" i="7"/>
  <c r="AC178" i="16" s="1"/>
  <c r="BE172" i="7"/>
  <c r="AC179" i="16" s="1"/>
  <c r="BE173" i="7"/>
  <c r="AC180" i="16" s="1"/>
  <c r="BE174" i="7"/>
  <c r="AC181" i="16" s="1"/>
  <c r="BE175" i="7"/>
  <c r="AC182" i="16" s="1"/>
  <c r="BB10" i="7"/>
  <c r="AB17" i="16" s="1"/>
  <c r="BB11" i="7"/>
  <c r="AB18" i="16" s="1"/>
  <c r="BB12" i="7"/>
  <c r="AB19" i="16" s="1"/>
  <c r="BB13" i="7"/>
  <c r="AB20" i="16" s="1"/>
  <c r="BB14" i="7"/>
  <c r="AB21" i="16" s="1"/>
  <c r="BB15" i="7"/>
  <c r="AB22" i="16" s="1"/>
  <c r="BB16" i="7"/>
  <c r="AB23" i="16" s="1"/>
  <c r="BB17" i="7"/>
  <c r="AB24" i="16" s="1"/>
  <c r="BB18" i="7"/>
  <c r="AB25" i="16" s="1"/>
  <c r="BB19" i="7"/>
  <c r="AB26" i="16" s="1"/>
  <c r="BB20" i="7"/>
  <c r="AB27" i="16" s="1"/>
  <c r="BB21" i="7"/>
  <c r="AB28" i="16" s="1"/>
  <c r="BB22" i="7"/>
  <c r="AB29" i="16" s="1"/>
  <c r="BB23" i="7"/>
  <c r="AB30" i="16" s="1"/>
  <c r="BB24" i="7"/>
  <c r="AB31" i="16" s="1"/>
  <c r="BB25" i="7"/>
  <c r="AB32" i="16" s="1"/>
  <c r="BB26" i="7"/>
  <c r="AB33" i="16" s="1"/>
  <c r="BB27" i="7"/>
  <c r="AB34" i="16" s="1"/>
  <c r="BB28" i="7"/>
  <c r="AB35" i="16" s="1"/>
  <c r="BB29" i="7"/>
  <c r="AB36" i="16" s="1"/>
  <c r="BB30" i="7"/>
  <c r="AB37" i="16" s="1"/>
  <c r="BB31" i="7"/>
  <c r="AB38" i="16" s="1"/>
  <c r="BB32" i="7"/>
  <c r="AB39" i="16" s="1"/>
  <c r="BB33" i="7"/>
  <c r="AB40" i="16" s="1"/>
  <c r="BB34" i="7"/>
  <c r="AB41" i="16" s="1"/>
  <c r="BB35" i="7"/>
  <c r="AB42" i="16" s="1"/>
  <c r="BB36" i="7"/>
  <c r="AB43" i="16" s="1"/>
  <c r="BB37" i="7"/>
  <c r="AB44" i="16" s="1"/>
  <c r="BB38" i="7"/>
  <c r="AB45" i="16" s="1"/>
  <c r="BB39" i="7"/>
  <c r="AB46" i="16" s="1"/>
  <c r="BB40" i="7"/>
  <c r="AB47" i="16" s="1"/>
  <c r="BB41" i="7"/>
  <c r="AB48" i="16" s="1"/>
  <c r="BB42" i="7"/>
  <c r="AB49" i="16" s="1"/>
  <c r="BB43" i="7"/>
  <c r="AB50" i="16" s="1"/>
  <c r="BB44" i="7"/>
  <c r="AB51" i="16" s="1"/>
  <c r="BB45" i="7"/>
  <c r="AB52" i="16" s="1"/>
  <c r="BB46" i="7"/>
  <c r="AB53" i="16" s="1"/>
  <c r="BB47" i="7"/>
  <c r="AB54" i="16" s="1"/>
  <c r="BB48" i="7"/>
  <c r="AB55" i="16" s="1"/>
  <c r="BB49" i="7"/>
  <c r="AB56" i="16" s="1"/>
  <c r="BB50" i="7"/>
  <c r="AB57" i="16" s="1"/>
  <c r="BB51" i="7"/>
  <c r="AB58" i="16" s="1"/>
  <c r="BB52" i="7"/>
  <c r="AB59" i="16" s="1"/>
  <c r="BB53" i="7"/>
  <c r="AB60" i="16" s="1"/>
  <c r="BB54" i="7"/>
  <c r="AB61" i="16" s="1"/>
  <c r="BB55" i="7"/>
  <c r="AB62" i="16" s="1"/>
  <c r="BB56" i="7"/>
  <c r="AB63" i="16" s="1"/>
  <c r="BB57" i="7"/>
  <c r="AB64" i="16" s="1"/>
  <c r="BB58" i="7"/>
  <c r="AB65" i="16" s="1"/>
  <c r="BB59" i="7"/>
  <c r="AB66" i="16" s="1"/>
  <c r="BB60" i="7"/>
  <c r="AB67" i="16" s="1"/>
  <c r="BB61" i="7"/>
  <c r="AB68" i="16" s="1"/>
  <c r="BB62" i="7"/>
  <c r="AB69" i="16" s="1"/>
  <c r="BB63" i="7"/>
  <c r="AB70" i="16" s="1"/>
  <c r="BB64" i="7"/>
  <c r="AB71" i="16" s="1"/>
  <c r="BB65" i="7"/>
  <c r="AB72" i="16" s="1"/>
  <c r="BB66" i="7"/>
  <c r="AB73" i="16" s="1"/>
  <c r="BB67" i="7"/>
  <c r="AB74" i="16" s="1"/>
  <c r="BB68" i="7"/>
  <c r="AB75" i="16" s="1"/>
  <c r="BB69" i="7"/>
  <c r="AB76" i="16" s="1"/>
  <c r="BB70" i="7"/>
  <c r="AB77" i="16" s="1"/>
  <c r="BB71" i="7"/>
  <c r="AB78" i="16" s="1"/>
  <c r="BB72" i="7"/>
  <c r="AB79" i="16" s="1"/>
  <c r="BB73" i="7"/>
  <c r="AB80" i="16" s="1"/>
  <c r="BB74" i="7"/>
  <c r="AB81" i="16" s="1"/>
  <c r="BB75" i="7"/>
  <c r="AB82" i="16" s="1"/>
  <c r="BB76" i="7"/>
  <c r="AB83" i="16" s="1"/>
  <c r="BB77" i="7"/>
  <c r="AB84" i="16" s="1"/>
  <c r="BB78" i="7"/>
  <c r="AB85" i="16" s="1"/>
  <c r="BB79" i="7"/>
  <c r="AB86" i="16" s="1"/>
  <c r="BB80" i="7"/>
  <c r="AB87" i="16" s="1"/>
  <c r="BB81" i="7"/>
  <c r="AB88" i="16" s="1"/>
  <c r="BB82" i="7"/>
  <c r="AB89" i="16" s="1"/>
  <c r="BB83" i="7"/>
  <c r="AB90" i="16" s="1"/>
  <c r="BB84" i="7"/>
  <c r="AB91" i="16" s="1"/>
  <c r="BB85" i="7"/>
  <c r="AB92" i="16" s="1"/>
  <c r="BB86" i="7"/>
  <c r="AB93" i="16" s="1"/>
  <c r="BB87" i="7"/>
  <c r="AB94" i="16" s="1"/>
  <c r="BB88" i="7"/>
  <c r="AB95" i="16" s="1"/>
  <c r="BB89" i="7"/>
  <c r="AB96" i="16" s="1"/>
  <c r="BB90" i="7"/>
  <c r="AB97" i="16" s="1"/>
  <c r="BB91" i="7"/>
  <c r="AB98" i="16" s="1"/>
  <c r="BB92" i="7"/>
  <c r="AB99" i="16" s="1"/>
  <c r="BB93" i="7"/>
  <c r="AB100" i="16" s="1"/>
  <c r="BB94" i="7"/>
  <c r="AB101" i="16" s="1"/>
  <c r="BB95" i="7"/>
  <c r="AB102" i="16" s="1"/>
  <c r="BB96" i="7"/>
  <c r="AB103" i="16" s="1"/>
  <c r="BB97" i="7"/>
  <c r="AB104" i="16" s="1"/>
  <c r="BB98" i="7"/>
  <c r="AB105" i="16" s="1"/>
  <c r="BB99" i="7"/>
  <c r="AB106" i="16" s="1"/>
  <c r="BB100" i="7"/>
  <c r="AB107" i="16" s="1"/>
  <c r="BB101" i="7"/>
  <c r="AB108" i="16" s="1"/>
  <c r="BB102" i="7"/>
  <c r="AB109" i="16" s="1"/>
  <c r="BB103" i="7"/>
  <c r="AB110" i="16" s="1"/>
  <c r="BB104" i="7"/>
  <c r="AB111" i="16" s="1"/>
  <c r="BB105" i="7"/>
  <c r="AB112" i="16" s="1"/>
  <c r="BB106" i="7"/>
  <c r="AB113" i="16" s="1"/>
  <c r="BB107" i="7"/>
  <c r="AB114" i="16" s="1"/>
  <c r="BB108" i="7"/>
  <c r="AB115" i="16" s="1"/>
  <c r="BB109" i="7"/>
  <c r="AB116" i="16" s="1"/>
  <c r="BB110" i="7"/>
  <c r="AB117" i="16" s="1"/>
  <c r="BB111" i="7"/>
  <c r="AB118" i="16" s="1"/>
  <c r="BB112" i="7"/>
  <c r="AB119" i="16" s="1"/>
  <c r="BB113" i="7"/>
  <c r="AB120" i="16" s="1"/>
  <c r="BB114" i="7"/>
  <c r="AB121" i="16" s="1"/>
  <c r="BB115" i="7"/>
  <c r="AB122" i="16" s="1"/>
  <c r="BB116" i="7"/>
  <c r="AB123" i="16" s="1"/>
  <c r="BB117" i="7"/>
  <c r="AB124" i="16" s="1"/>
  <c r="BB118" i="7"/>
  <c r="AB125" i="16" s="1"/>
  <c r="BB119" i="7"/>
  <c r="AB126" i="16" s="1"/>
  <c r="BB120" i="7"/>
  <c r="AB127" i="16" s="1"/>
  <c r="BB121" i="7"/>
  <c r="AB128" i="16" s="1"/>
  <c r="BB122" i="7"/>
  <c r="AB129" i="16" s="1"/>
  <c r="BB123" i="7"/>
  <c r="AB130" i="16" s="1"/>
  <c r="BB124" i="7"/>
  <c r="AB131" i="16" s="1"/>
  <c r="BB125" i="7"/>
  <c r="AB132" i="16" s="1"/>
  <c r="BB126" i="7"/>
  <c r="AB133" i="16" s="1"/>
  <c r="BB127" i="7"/>
  <c r="AB134" i="16" s="1"/>
  <c r="BB128" i="7"/>
  <c r="AB135" i="16" s="1"/>
  <c r="BB129" i="7"/>
  <c r="AB136" i="16" s="1"/>
  <c r="BB130" i="7"/>
  <c r="AB137" i="16" s="1"/>
  <c r="BB131" i="7"/>
  <c r="AB138" i="16" s="1"/>
  <c r="BB132" i="7"/>
  <c r="AB139" i="16" s="1"/>
  <c r="BB133" i="7"/>
  <c r="AB140" i="16" s="1"/>
  <c r="BB134" i="7"/>
  <c r="AB141" i="16" s="1"/>
  <c r="BB135" i="7"/>
  <c r="AB142" i="16" s="1"/>
  <c r="BB136" i="7"/>
  <c r="AB143" i="16" s="1"/>
  <c r="BB137" i="7"/>
  <c r="AB144" i="16" s="1"/>
  <c r="BB138" i="7"/>
  <c r="AB145" i="16" s="1"/>
  <c r="BB139" i="7"/>
  <c r="AB146" i="16" s="1"/>
  <c r="BB140" i="7"/>
  <c r="AB147" i="16" s="1"/>
  <c r="BB141" i="7"/>
  <c r="AB148" i="16" s="1"/>
  <c r="BB142" i="7"/>
  <c r="AB149" i="16" s="1"/>
  <c r="BB143" i="7"/>
  <c r="AB150" i="16" s="1"/>
  <c r="BB144" i="7"/>
  <c r="AB151" i="16" s="1"/>
  <c r="BB145" i="7"/>
  <c r="AB152" i="16" s="1"/>
  <c r="BB146" i="7"/>
  <c r="AB153" i="16" s="1"/>
  <c r="BB147" i="7"/>
  <c r="AB154" i="16" s="1"/>
  <c r="BB148" i="7"/>
  <c r="AB155" i="16" s="1"/>
  <c r="BB149" i="7"/>
  <c r="AB156" i="16" s="1"/>
  <c r="BB150" i="7"/>
  <c r="AB157" i="16" s="1"/>
  <c r="BB151" i="7"/>
  <c r="AB158" i="16" s="1"/>
  <c r="BB152" i="7"/>
  <c r="AB159" i="16" s="1"/>
  <c r="BB153" i="7"/>
  <c r="AB160" i="16" s="1"/>
  <c r="BB154" i="7"/>
  <c r="AB161" i="16" s="1"/>
  <c r="BB155" i="7"/>
  <c r="AB162" i="16" s="1"/>
  <c r="BB156" i="7"/>
  <c r="AB163" i="16" s="1"/>
  <c r="BB157" i="7"/>
  <c r="AB164" i="16" s="1"/>
  <c r="BB158" i="7"/>
  <c r="AB165" i="16" s="1"/>
  <c r="BB159" i="7"/>
  <c r="AB166" i="16" s="1"/>
  <c r="BB160" i="7"/>
  <c r="AB167" i="16" s="1"/>
  <c r="BB161" i="7"/>
  <c r="AB168" i="16" s="1"/>
  <c r="BB162" i="7"/>
  <c r="AB169" i="16" s="1"/>
  <c r="BB163" i="7"/>
  <c r="AB170" i="16" s="1"/>
  <c r="BB164" i="7"/>
  <c r="AB171" i="16" s="1"/>
  <c r="BB165" i="7"/>
  <c r="AB172" i="16" s="1"/>
  <c r="BB166" i="7"/>
  <c r="AB173" i="16" s="1"/>
  <c r="BB167" i="7"/>
  <c r="AB174" i="16" s="1"/>
  <c r="BB168" i="7"/>
  <c r="AB175" i="16" s="1"/>
  <c r="BB169" i="7"/>
  <c r="AB176" i="16" s="1"/>
  <c r="BB170" i="7"/>
  <c r="AB177" i="16" s="1"/>
  <c r="BB171" i="7"/>
  <c r="AB178" i="16" s="1"/>
  <c r="BB172" i="7"/>
  <c r="AB179" i="16" s="1"/>
  <c r="BB173" i="7"/>
  <c r="AB180" i="16" s="1"/>
  <c r="BB174" i="7"/>
  <c r="AB181" i="16" s="1"/>
  <c r="BB175" i="7"/>
  <c r="AB182" i="16" s="1"/>
  <c r="AX103" i="7"/>
  <c r="Z110" i="16" s="1"/>
  <c r="AX104" i="7"/>
  <c r="Z111" i="16" s="1"/>
  <c r="AX105" i="7"/>
  <c r="Z112" i="16" s="1"/>
  <c r="AX106" i="7"/>
  <c r="Z113" i="16" s="1"/>
  <c r="AX107" i="7"/>
  <c r="Z114" i="16" s="1"/>
  <c r="AX108" i="7"/>
  <c r="Z115" i="16" s="1"/>
  <c r="AX109" i="7"/>
  <c r="Z116" i="16" s="1"/>
  <c r="AX110" i="7"/>
  <c r="Z117" i="16" s="1"/>
  <c r="AX111" i="7"/>
  <c r="Z118" i="16" s="1"/>
  <c r="AX112" i="7"/>
  <c r="Z119" i="16" s="1"/>
  <c r="AX113" i="7"/>
  <c r="Z120" i="16" s="1"/>
  <c r="AX114" i="7"/>
  <c r="Z121" i="16" s="1"/>
  <c r="AX115" i="7"/>
  <c r="Z122" i="16" s="1"/>
  <c r="AX116" i="7"/>
  <c r="Z123" i="16" s="1"/>
  <c r="AX117" i="7"/>
  <c r="Z124" i="16" s="1"/>
  <c r="AX118" i="7"/>
  <c r="Z125" i="16" s="1"/>
  <c r="AX119" i="7"/>
  <c r="Z126" i="16" s="1"/>
  <c r="AX120" i="7"/>
  <c r="Z127" i="16" s="1"/>
  <c r="AX121" i="7"/>
  <c r="Z128" i="16" s="1"/>
  <c r="AX122" i="7"/>
  <c r="Z129" i="16" s="1"/>
  <c r="AX123" i="7"/>
  <c r="Z130" i="16" s="1"/>
  <c r="AX124" i="7"/>
  <c r="Z131" i="16" s="1"/>
  <c r="AX125" i="7"/>
  <c r="Z132" i="16" s="1"/>
  <c r="AX126" i="7"/>
  <c r="Z133" i="16" s="1"/>
  <c r="AX127" i="7"/>
  <c r="Z134" i="16" s="1"/>
  <c r="AX128" i="7"/>
  <c r="Z135" i="16" s="1"/>
  <c r="AX129" i="7"/>
  <c r="Z136" i="16" s="1"/>
  <c r="AX130" i="7"/>
  <c r="Z137" i="16" s="1"/>
  <c r="AX131" i="7"/>
  <c r="Z138" i="16" s="1"/>
  <c r="AX132" i="7"/>
  <c r="Z139" i="16" s="1"/>
  <c r="AX133" i="7"/>
  <c r="Z140" i="16" s="1"/>
  <c r="AX134" i="7"/>
  <c r="Z141" i="16" s="1"/>
  <c r="AX135" i="7"/>
  <c r="Z142" i="16" s="1"/>
  <c r="AX136" i="7"/>
  <c r="Z143" i="16" s="1"/>
  <c r="AX137" i="7"/>
  <c r="Z144" i="16" s="1"/>
  <c r="AX138" i="7"/>
  <c r="Z145" i="16" s="1"/>
  <c r="AX139" i="7"/>
  <c r="Z146" i="16" s="1"/>
  <c r="AX140" i="7"/>
  <c r="Z147" i="16" s="1"/>
  <c r="AX141" i="7"/>
  <c r="Z148" i="16" s="1"/>
  <c r="AX142" i="7"/>
  <c r="Z149" i="16" s="1"/>
  <c r="AX143" i="7"/>
  <c r="Z150" i="16" s="1"/>
  <c r="AX144" i="7"/>
  <c r="Z151" i="16" s="1"/>
  <c r="AX145" i="7"/>
  <c r="Z152" i="16" s="1"/>
  <c r="AX146" i="7"/>
  <c r="Z153" i="16" s="1"/>
  <c r="AX147" i="7"/>
  <c r="Z154" i="16" s="1"/>
  <c r="AX148" i="7"/>
  <c r="Z155" i="16" s="1"/>
  <c r="AX149" i="7"/>
  <c r="Z156" i="16" s="1"/>
  <c r="AX150" i="7"/>
  <c r="Z157" i="16" s="1"/>
  <c r="AX151" i="7"/>
  <c r="Z158" i="16" s="1"/>
  <c r="AX152" i="7"/>
  <c r="Z159" i="16" s="1"/>
  <c r="AX153" i="7"/>
  <c r="Z160" i="16" s="1"/>
  <c r="AX154" i="7"/>
  <c r="Z161" i="16" s="1"/>
  <c r="AX155" i="7"/>
  <c r="Z162" i="16" s="1"/>
  <c r="AX156" i="7"/>
  <c r="Z163" i="16" s="1"/>
  <c r="AX157" i="7"/>
  <c r="Z164" i="16" s="1"/>
  <c r="AX158" i="7"/>
  <c r="Z165" i="16" s="1"/>
  <c r="AX159" i="7"/>
  <c r="Z166" i="16" s="1"/>
  <c r="AX160" i="7"/>
  <c r="Z167" i="16" s="1"/>
  <c r="AX161" i="7"/>
  <c r="Z168" i="16" s="1"/>
  <c r="AX162" i="7"/>
  <c r="Z169" i="16" s="1"/>
  <c r="AX163" i="7"/>
  <c r="Z170" i="16" s="1"/>
  <c r="AX164" i="7"/>
  <c r="Z171" i="16" s="1"/>
  <c r="AX165" i="7"/>
  <c r="Z172" i="16" s="1"/>
  <c r="AX166" i="7"/>
  <c r="Z173" i="16" s="1"/>
  <c r="AX167" i="7"/>
  <c r="Z174" i="16" s="1"/>
  <c r="AX168" i="7"/>
  <c r="Z175" i="16" s="1"/>
  <c r="AX169" i="7"/>
  <c r="Z176" i="16" s="1"/>
  <c r="AX170" i="7"/>
  <c r="Z177" i="16" s="1"/>
  <c r="AX171" i="7"/>
  <c r="Z178" i="16" s="1"/>
  <c r="AX172" i="7"/>
  <c r="Z179" i="16" s="1"/>
  <c r="AX173" i="7"/>
  <c r="Z180" i="16" s="1"/>
  <c r="AX174" i="7"/>
  <c r="Z181" i="16" s="1"/>
  <c r="AX175" i="7"/>
  <c r="Z182" i="16" s="1"/>
  <c r="O40" i="7"/>
  <c r="O41" i="7" s="1"/>
  <c r="H17" i="11" s="1"/>
  <c r="N40" i="7"/>
  <c r="N41" i="7" s="1"/>
  <c r="E17" i="11" s="1"/>
  <c r="N37" i="7"/>
  <c r="O37" i="7"/>
  <c r="O38" i="7" s="1"/>
  <c r="M37" i="7"/>
  <c r="M33" i="7"/>
  <c r="M34" i="7" s="1"/>
  <c r="N34" i="7" l="1"/>
  <c r="E4" i="8"/>
  <c r="A5" i="8" l="1"/>
  <c r="F1" i="8"/>
  <c r="CG2" i="7" l="1"/>
  <c r="CH2" i="7" s="1"/>
  <c r="CG3" i="7"/>
  <c r="CH3" i="7" s="1"/>
  <c r="CG4" i="7"/>
  <c r="CH4" i="7" s="1"/>
  <c r="CG5" i="7"/>
  <c r="CH5" i="7" s="1"/>
  <c r="CG6" i="7"/>
  <c r="CH6" i="7" s="1"/>
  <c r="CG7" i="7"/>
  <c r="CH7" i="7" s="1"/>
  <c r="CG8" i="7"/>
  <c r="CH8" i="7" s="1"/>
  <c r="CG9" i="7"/>
  <c r="CH9" i="7" s="1"/>
  <c r="CG10" i="7"/>
  <c r="CH10" i="7" s="1"/>
  <c r="CG11" i="7"/>
  <c r="CH11" i="7" s="1"/>
  <c r="CG12" i="7"/>
  <c r="CH12" i="7" s="1"/>
  <c r="CG13" i="7"/>
  <c r="CH13" i="7" s="1"/>
  <c r="CG14" i="7"/>
  <c r="CH14" i="7" s="1"/>
  <c r="CG15" i="7"/>
  <c r="CH15" i="7" s="1"/>
  <c r="CG16" i="7"/>
  <c r="CH16" i="7" s="1"/>
  <c r="CG17" i="7"/>
  <c r="CH17" i="7" s="1"/>
  <c r="CG18" i="7"/>
  <c r="CH18" i="7" s="1"/>
  <c r="CG19" i="7"/>
  <c r="CH19" i="7" s="1"/>
  <c r="CG20" i="7"/>
  <c r="CH20" i="7" s="1"/>
  <c r="CG21" i="7"/>
  <c r="CH21" i="7" s="1"/>
  <c r="CG22" i="7"/>
  <c r="CH22" i="7" s="1"/>
  <c r="CG23" i="7"/>
  <c r="CH23" i="7" s="1"/>
  <c r="CG24" i="7"/>
  <c r="CH24" i="7" s="1"/>
  <c r="CG25" i="7"/>
  <c r="CH25" i="7" s="1"/>
  <c r="CG26" i="7"/>
  <c r="CH26" i="7" s="1"/>
  <c r="CG27" i="7"/>
  <c r="CH27" i="7" s="1"/>
  <c r="CG28" i="7"/>
  <c r="CH28" i="7" s="1"/>
  <c r="CG29" i="7"/>
  <c r="CH29" i="7" s="1"/>
  <c r="CG30" i="7"/>
  <c r="CH30" i="7" s="1"/>
  <c r="CG31" i="7"/>
  <c r="CH31" i="7" s="1"/>
  <c r="CG32" i="7"/>
  <c r="CH32" i="7" s="1"/>
  <c r="CG33" i="7"/>
  <c r="CH33" i="7" s="1"/>
  <c r="CG34" i="7"/>
  <c r="CH34" i="7" s="1"/>
  <c r="CG35" i="7"/>
  <c r="CH35" i="7" s="1"/>
  <c r="CG36" i="7"/>
  <c r="CH36" i="7" s="1"/>
  <c r="CG37" i="7"/>
  <c r="CH37" i="7" s="1"/>
  <c r="CG38" i="7"/>
  <c r="CH38" i="7" s="1"/>
  <c r="CG39" i="7"/>
  <c r="CH39" i="7" s="1"/>
  <c r="CG40" i="7"/>
  <c r="CH40" i="7" s="1"/>
  <c r="CG41" i="7"/>
  <c r="CH41" i="7" s="1"/>
  <c r="CG42" i="7"/>
  <c r="CH42" i="7" s="1"/>
  <c r="CG43" i="7"/>
  <c r="CH43" i="7" s="1"/>
  <c r="CG44" i="7"/>
  <c r="CH44" i="7" s="1"/>
  <c r="CG45" i="7"/>
  <c r="CH45" i="7" s="1"/>
  <c r="CG46" i="7"/>
  <c r="CH46" i="7" s="1"/>
  <c r="CG47" i="7"/>
  <c r="CH47" i="7" s="1"/>
  <c r="CG48" i="7"/>
  <c r="CH48" i="7" s="1"/>
  <c r="CG49" i="7"/>
  <c r="CH49" i="7" s="1"/>
  <c r="CG50" i="7"/>
  <c r="CH50" i="7" s="1"/>
  <c r="CG51" i="7"/>
  <c r="CH51" i="7" s="1"/>
  <c r="CG52" i="7"/>
  <c r="CH52" i="7" s="1"/>
  <c r="CG53" i="7"/>
  <c r="CH53" i="7" s="1"/>
  <c r="CG54" i="7"/>
  <c r="CH54" i="7" s="1"/>
  <c r="CG55" i="7"/>
  <c r="CH55" i="7" s="1"/>
  <c r="CG56" i="7"/>
  <c r="CH56" i="7" s="1"/>
  <c r="CG57" i="7"/>
  <c r="CH57" i="7" s="1"/>
  <c r="CG58" i="7"/>
  <c r="CH58" i="7" s="1"/>
  <c r="CG59" i="7"/>
  <c r="CH59" i="7" s="1"/>
  <c r="CG60" i="7"/>
  <c r="CH60" i="7" s="1"/>
  <c r="CG61" i="7"/>
  <c r="CH61" i="7" s="1"/>
  <c r="CG62" i="7"/>
  <c r="CH62" i="7" s="1"/>
  <c r="CG63" i="7"/>
  <c r="CH63" i="7" s="1"/>
  <c r="CG64" i="7"/>
  <c r="CH64" i="7" s="1"/>
  <c r="CG65" i="7"/>
  <c r="CH65" i="7" s="1"/>
  <c r="CG66" i="7"/>
  <c r="CH66" i="7" s="1"/>
  <c r="CG67" i="7"/>
  <c r="CH67" i="7" s="1"/>
  <c r="CG68" i="7"/>
  <c r="CH68" i="7" s="1"/>
  <c r="CG69" i="7"/>
  <c r="CH69" i="7" s="1"/>
  <c r="CG70" i="7"/>
  <c r="CH70" i="7" s="1"/>
  <c r="CG71" i="7"/>
  <c r="CH71" i="7" s="1"/>
  <c r="CG72" i="7"/>
  <c r="CH72" i="7" s="1"/>
  <c r="CG73" i="7"/>
  <c r="CH73" i="7" s="1"/>
  <c r="CG74" i="7"/>
  <c r="CH74" i="7" s="1"/>
  <c r="CG75" i="7"/>
  <c r="CH75" i="7" s="1"/>
  <c r="CG76" i="7"/>
  <c r="CH76" i="7" s="1"/>
  <c r="CG77" i="7"/>
  <c r="CH77" i="7" s="1"/>
  <c r="CG78" i="7"/>
  <c r="CH78" i="7" s="1"/>
  <c r="CG79" i="7"/>
  <c r="CH79" i="7" s="1"/>
  <c r="CG80" i="7"/>
  <c r="CH80" i="7" s="1"/>
  <c r="CG81" i="7"/>
  <c r="CH81" i="7" s="1"/>
  <c r="CG82" i="7"/>
  <c r="CH82" i="7" s="1"/>
  <c r="CG83" i="7"/>
  <c r="CH83" i="7" s="1"/>
  <c r="CG84" i="7"/>
  <c r="CH84" i="7" s="1"/>
  <c r="CG85" i="7"/>
  <c r="CH85" i="7" s="1"/>
  <c r="CG86" i="7"/>
  <c r="CH86" i="7" s="1"/>
  <c r="CG87" i="7"/>
  <c r="CH87" i="7" s="1"/>
  <c r="CG88" i="7"/>
  <c r="CH88" i="7" s="1"/>
  <c r="CG89" i="7"/>
  <c r="CH89" i="7" s="1"/>
  <c r="CG90" i="7"/>
  <c r="CH90" i="7" s="1"/>
  <c r="CG91" i="7"/>
  <c r="CH91" i="7" s="1"/>
  <c r="CG92" i="7"/>
  <c r="CH92" i="7" s="1"/>
  <c r="CG93" i="7"/>
  <c r="CH93" i="7" s="1"/>
  <c r="CG94" i="7"/>
  <c r="CH94" i="7" s="1"/>
  <c r="CG95" i="7"/>
  <c r="CH95" i="7" s="1"/>
  <c r="CG96" i="7"/>
  <c r="CH96" i="7" s="1"/>
  <c r="CG97" i="7"/>
  <c r="CH97" i="7" s="1"/>
  <c r="CG98" i="7"/>
  <c r="CH98" i="7" s="1"/>
  <c r="CG99" i="7"/>
  <c r="CH99" i="7" s="1"/>
  <c r="CG100" i="7"/>
  <c r="CH100" i="7" s="1"/>
  <c r="CG1" i="7"/>
  <c r="CH1" i="7" s="1"/>
  <c r="CE2" i="7"/>
  <c r="CF2" i="7" s="1"/>
  <c r="CE3" i="7"/>
  <c r="CF3" i="7" s="1"/>
  <c r="CE4" i="7"/>
  <c r="CF4" i="7" s="1"/>
  <c r="CE5" i="7"/>
  <c r="CF5" i="7" s="1"/>
  <c r="CE6" i="7"/>
  <c r="CF6" i="7" s="1"/>
  <c r="CI6" i="7" s="1"/>
  <c r="CE7" i="7"/>
  <c r="CF7" i="7" s="1"/>
  <c r="CE8" i="7"/>
  <c r="CF8" i="7" s="1"/>
  <c r="CE9" i="7"/>
  <c r="CF9" i="7" s="1"/>
  <c r="CE10" i="7"/>
  <c r="CF10" i="7" s="1"/>
  <c r="CE11" i="7"/>
  <c r="CF11" i="7" s="1"/>
  <c r="CE12" i="7"/>
  <c r="CF12" i="7" s="1"/>
  <c r="CE13" i="7"/>
  <c r="CF13" i="7" s="1"/>
  <c r="CE14" i="7"/>
  <c r="CF14" i="7" s="1"/>
  <c r="CI14" i="7" s="1"/>
  <c r="CE15" i="7"/>
  <c r="CF15" i="7" s="1"/>
  <c r="CE16" i="7"/>
  <c r="CF16" i="7" s="1"/>
  <c r="CE17" i="7"/>
  <c r="CF17" i="7" s="1"/>
  <c r="CE18" i="7"/>
  <c r="CF18" i="7" s="1"/>
  <c r="CE19" i="7"/>
  <c r="CF19" i="7" s="1"/>
  <c r="CE20" i="7"/>
  <c r="CF20" i="7" s="1"/>
  <c r="CE21" i="7"/>
  <c r="CF21" i="7" s="1"/>
  <c r="CE22" i="7"/>
  <c r="CF22" i="7" s="1"/>
  <c r="CI22" i="7" s="1"/>
  <c r="CE23" i="7"/>
  <c r="CF23" i="7" s="1"/>
  <c r="CE24" i="7"/>
  <c r="CF24" i="7" s="1"/>
  <c r="CE25" i="7"/>
  <c r="CF25" i="7" s="1"/>
  <c r="CE26" i="7"/>
  <c r="CF26" i="7" s="1"/>
  <c r="CE27" i="7"/>
  <c r="CF27" i="7" s="1"/>
  <c r="CE28" i="7"/>
  <c r="CF28" i="7" s="1"/>
  <c r="CE29" i="7"/>
  <c r="CF29" i="7" s="1"/>
  <c r="CE30" i="7"/>
  <c r="CF30" i="7" s="1"/>
  <c r="CE31" i="7"/>
  <c r="CF31" i="7" s="1"/>
  <c r="CE32" i="7"/>
  <c r="CF32" i="7" s="1"/>
  <c r="CE33" i="7"/>
  <c r="CF33" i="7" s="1"/>
  <c r="CE34" i="7"/>
  <c r="CF34" i="7" s="1"/>
  <c r="CE35" i="7"/>
  <c r="CF35" i="7" s="1"/>
  <c r="CE36" i="7"/>
  <c r="CF36" i="7" s="1"/>
  <c r="CE37" i="7"/>
  <c r="CF37" i="7" s="1"/>
  <c r="CE38" i="7"/>
  <c r="CF38" i="7" s="1"/>
  <c r="CI38" i="7" s="1"/>
  <c r="CE39" i="7"/>
  <c r="CF39" i="7" s="1"/>
  <c r="CE40" i="7"/>
  <c r="CF40" i="7" s="1"/>
  <c r="CE41" i="7"/>
  <c r="CF41" i="7" s="1"/>
  <c r="CE42" i="7"/>
  <c r="CF42" i="7" s="1"/>
  <c r="CE43" i="7"/>
  <c r="CF43" i="7" s="1"/>
  <c r="CE44" i="7"/>
  <c r="CF44" i="7" s="1"/>
  <c r="CE45" i="7"/>
  <c r="CF45" i="7" s="1"/>
  <c r="CE46" i="7"/>
  <c r="CF46" i="7" s="1"/>
  <c r="CI46" i="7" s="1"/>
  <c r="CE47" i="7"/>
  <c r="CF47" i="7" s="1"/>
  <c r="CE48" i="7"/>
  <c r="CF48" i="7" s="1"/>
  <c r="CE49" i="7"/>
  <c r="CF49" i="7" s="1"/>
  <c r="CE50" i="7"/>
  <c r="CF50" i="7" s="1"/>
  <c r="CE51" i="7"/>
  <c r="CF51" i="7" s="1"/>
  <c r="CE52" i="7"/>
  <c r="CF52" i="7" s="1"/>
  <c r="CE53" i="7"/>
  <c r="CF53" i="7" s="1"/>
  <c r="CE54" i="7"/>
  <c r="CF54" i="7" s="1"/>
  <c r="CI54" i="7" s="1"/>
  <c r="CE55" i="7"/>
  <c r="CF55" i="7" s="1"/>
  <c r="CE56" i="7"/>
  <c r="CF56" i="7" s="1"/>
  <c r="CE57" i="7"/>
  <c r="CF57" i="7" s="1"/>
  <c r="CE58" i="7"/>
  <c r="CF58" i="7" s="1"/>
  <c r="CE59" i="7"/>
  <c r="CF59" i="7" s="1"/>
  <c r="CE60" i="7"/>
  <c r="CF60" i="7" s="1"/>
  <c r="CE61" i="7"/>
  <c r="CF61" i="7" s="1"/>
  <c r="CE62" i="7"/>
  <c r="CF62" i="7" s="1"/>
  <c r="CE63" i="7"/>
  <c r="CF63" i="7" s="1"/>
  <c r="CE64" i="7"/>
  <c r="CF64" i="7" s="1"/>
  <c r="CE65" i="7"/>
  <c r="CF65" i="7" s="1"/>
  <c r="CE66" i="7"/>
  <c r="CF66" i="7" s="1"/>
  <c r="CE67" i="7"/>
  <c r="CF67" i="7" s="1"/>
  <c r="CE68" i="7"/>
  <c r="CF68" i="7" s="1"/>
  <c r="CE69" i="7"/>
  <c r="CF69" i="7" s="1"/>
  <c r="CE70" i="7"/>
  <c r="CF70" i="7" s="1"/>
  <c r="CI70" i="7" s="1"/>
  <c r="CE71" i="7"/>
  <c r="CF71" i="7" s="1"/>
  <c r="CE72" i="7"/>
  <c r="CF72" i="7" s="1"/>
  <c r="CE73" i="7"/>
  <c r="CF73" i="7" s="1"/>
  <c r="CE74" i="7"/>
  <c r="CF74" i="7" s="1"/>
  <c r="CE75" i="7"/>
  <c r="CF75" i="7" s="1"/>
  <c r="CE76" i="7"/>
  <c r="CF76" i="7" s="1"/>
  <c r="CE77" i="7"/>
  <c r="CF77" i="7" s="1"/>
  <c r="CE78" i="7"/>
  <c r="CF78" i="7" s="1"/>
  <c r="CI78" i="7" s="1"/>
  <c r="CE79" i="7"/>
  <c r="CF79" i="7" s="1"/>
  <c r="CE80" i="7"/>
  <c r="CF80" i="7" s="1"/>
  <c r="CE81" i="7"/>
  <c r="CF81" i="7" s="1"/>
  <c r="CE82" i="7"/>
  <c r="CF82" i="7" s="1"/>
  <c r="CE83" i="7"/>
  <c r="CF83" i="7" s="1"/>
  <c r="CE84" i="7"/>
  <c r="CF84" i="7" s="1"/>
  <c r="CE85" i="7"/>
  <c r="CF85" i="7" s="1"/>
  <c r="CE86" i="7"/>
  <c r="CF86" i="7" s="1"/>
  <c r="CI86" i="7" s="1"/>
  <c r="CE87" i="7"/>
  <c r="CF87" i="7" s="1"/>
  <c r="CE88" i="7"/>
  <c r="CF88" i="7" s="1"/>
  <c r="CE89" i="7"/>
  <c r="CF89" i="7" s="1"/>
  <c r="CE90" i="7"/>
  <c r="CF90" i="7" s="1"/>
  <c r="CE91" i="7"/>
  <c r="CF91" i="7" s="1"/>
  <c r="CE92" i="7"/>
  <c r="CF92" i="7" s="1"/>
  <c r="CE93" i="7"/>
  <c r="CF93" i="7" s="1"/>
  <c r="CE94" i="7"/>
  <c r="CF94" i="7" s="1"/>
  <c r="CE95" i="7"/>
  <c r="CF95" i="7" s="1"/>
  <c r="CE96" i="7"/>
  <c r="CF96" i="7" s="1"/>
  <c r="CE97" i="7"/>
  <c r="CF97" i="7" s="1"/>
  <c r="CE98" i="7"/>
  <c r="CF98" i="7" s="1"/>
  <c r="CE99" i="7"/>
  <c r="CF99" i="7" s="1"/>
  <c r="CE100" i="7"/>
  <c r="CF100" i="7" s="1"/>
  <c r="CE1" i="7"/>
  <c r="CF1" i="7" s="1"/>
  <c r="A18" i="9"/>
  <c r="A18" i="8"/>
  <c r="A23" i="9"/>
  <c r="A22" i="9"/>
  <c r="A21" i="9"/>
  <c r="A20" i="9"/>
  <c r="A19" i="9"/>
  <c r="BE2" i="7" l="1"/>
  <c r="AC9" i="16" s="1"/>
  <c r="BB2" i="7"/>
  <c r="AB9" i="16" s="1"/>
  <c r="CI30" i="7"/>
  <c r="CI76" i="7"/>
  <c r="CI44" i="7"/>
  <c r="CI12" i="7"/>
  <c r="CI100" i="7"/>
  <c r="CI92" i="7"/>
  <c r="CI84" i="7"/>
  <c r="CI68" i="7"/>
  <c r="CI60" i="7"/>
  <c r="CI52" i="7"/>
  <c r="CI36" i="7"/>
  <c r="CI28" i="7"/>
  <c r="CI20" i="7"/>
  <c r="CI4" i="7"/>
  <c r="CI98" i="7"/>
  <c r="CI66" i="7"/>
  <c r="CI34" i="7"/>
  <c r="CI94" i="7"/>
  <c r="CI96" i="7"/>
  <c r="CI88" i="7"/>
  <c r="CI80" i="7"/>
  <c r="CI72" i="7"/>
  <c r="CI64" i="7"/>
  <c r="CI56" i="7"/>
  <c r="CI48" i="7"/>
  <c r="CI40" i="7"/>
  <c r="CI32" i="7"/>
  <c r="CI24" i="7"/>
  <c r="CI16" i="7"/>
  <c r="CI8" i="7"/>
  <c r="CI87" i="7"/>
  <c r="CI71" i="7"/>
  <c r="CI63" i="7"/>
  <c r="CI47" i="7"/>
  <c r="CI31" i="7"/>
  <c r="CI15" i="7"/>
  <c r="CI95" i="7"/>
  <c r="CI79" i="7"/>
  <c r="CI55" i="7"/>
  <c r="CI39" i="7"/>
  <c r="CI23" i="7"/>
  <c r="CI7" i="7"/>
  <c r="CI62" i="7"/>
  <c r="CI90" i="7"/>
  <c r="CI82" i="7"/>
  <c r="CI74" i="7"/>
  <c r="CI58" i="7"/>
  <c r="CI50" i="7"/>
  <c r="CI42" i="7"/>
  <c r="CI26" i="7"/>
  <c r="CI18" i="7"/>
  <c r="CI10" i="7"/>
  <c r="CI91" i="7"/>
  <c r="CI83" i="7"/>
  <c r="CI59" i="7"/>
  <c r="CI51" i="7"/>
  <c r="CI27" i="7"/>
  <c r="CI19" i="7"/>
  <c r="CI99" i="7"/>
  <c r="CI67" i="7"/>
  <c r="CI35" i="7"/>
  <c r="CI75" i="7"/>
  <c r="CI93" i="7"/>
  <c r="CI85" i="7"/>
  <c r="CI77" i="7"/>
  <c r="CI69" i="7"/>
  <c r="CI61" i="7"/>
  <c r="CI53" i="7"/>
  <c r="CI45" i="7"/>
  <c r="CI37" i="7"/>
  <c r="CI29" i="7"/>
  <c r="CI21" i="7"/>
  <c r="CI13" i="7"/>
  <c r="CI5" i="7"/>
  <c r="CI43" i="7"/>
  <c r="CI11" i="7"/>
  <c r="CI97" i="7"/>
  <c r="CI89" i="7"/>
  <c r="CI81" i="7"/>
  <c r="CI73" i="7"/>
  <c r="CI65" i="7"/>
  <c r="CI57" i="7"/>
  <c r="CI49" i="7"/>
  <c r="CI41" i="7"/>
  <c r="CI33" i="7"/>
  <c r="CI25" i="7"/>
  <c r="CI17" i="7"/>
  <c r="CI9" i="7"/>
  <c r="CI3" i="7"/>
  <c r="CI2" i="7"/>
  <c r="CI1" i="7"/>
  <c r="A25" i="2"/>
  <c r="AW103" i="7"/>
  <c r="L110" i="16" s="1"/>
  <c r="AY103" i="7"/>
  <c r="AZ103" i="7"/>
  <c r="BA103" i="7"/>
  <c r="N110" i="16" s="1"/>
  <c r="BC103" i="7"/>
  <c r="AP110" i="16" s="1"/>
  <c r="BD103" i="7"/>
  <c r="O110" i="16" s="1"/>
  <c r="BF103" i="7"/>
  <c r="AQ110" i="16" s="1"/>
  <c r="AW104" i="7"/>
  <c r="L111" i="16" s="1"/>
  <c r="AY104" i="7"/>
  <c r="AZ104" i="7"/>
  <c r="BA104" i="7"/>
  <c r="N111" i="16" s="1"/>
  <c r="BC104" i="7"/>
  <c r="AP111" i="16" s="1"/>
  <c r="BD104" i="7"/>
  <c r="O111" i="16" s="1"/>
  <c r="BF104" i="7"/>
  <c r="AQ111" i="16" s="1"/>
  <c r="AW105" i="7"/>
  <c r="L112" i="16" s="1"/>
  <c r="AY105" i="7"/>
  <c r="AZ105" i="7"/>
  <c r="BA105" i="7"/>
  <c r="N112" i="16" s="1"/>
  <c r="BC105" i="7"/>
  <c r="AP112" i="16" s="1"/>
  <c r="BD105" i="7"/>
  <c r="O112" i="16" s="1"/>
  <c r="BF105" i="7"/>
  <c r="AQ112" i="16" s="1"/>
  <c r="AW106" i="7"/>
  <c r="L113" i="16" s="1"/>
  <c r="AY106" i="7"/>
  <c r="AZ106" i="7"/>
  <c r="BA106" i="7"/>
  <c r="N113" i="16" s="1"/>
  <c r="BC106" i="7"/>
  <c r="AP113" i="16" s="1"/>
  <c r="BD106" i="7"/>
  <c r="O113" i="16" s="1"/>
  <c r="BF106" i="7"/>
  <c r="AQ113" i="16" s="1"/>
  <c r="AW107" i="7"/>
  <c r="L114" i="16" s="1"/>
  <c r="AY107" i="7"/>
  <c r="AZ107" i="7"/>
  <c r="BA107" i="7"/>
  <c r="N114" i="16" s="1"/>
  <c r="BC107" i="7"/>
  <c r="AP114" i="16" s="1"/>
  <c r="BD107" i="7"/>
  <c r="O114" i="16" s="1"/>
  <c r="BF107" i="7"/>
  <c r="AQ114" i="16" s="1"/>
  <c r="AW108" i="7"/>
  <c r="L115" i="16" s="1"/>
  <c r="AY108" i="7"/>
  <c r="AZ108" i="7"/>
  <c r="BA108" i="7"/>
  <c r="N115" i="16" s="1"/>
  <c r="BC108" i="7"/>
  <c r="AP115" i="16" s="1"/>
  <c r="BD108" i="7"/>
  <c r="O115" i="16" s="1"/>
  <c r="BF108" i="7"/>
  <c r="AQ115" i="16" s="1"/>
  <c r="AW109" i="7"/>
  <c r="L116" i="16" s="1"/>
  <c r="AY109" i="7"/>
  <c r="AZ109" i="7"/>
  <c r="BA109" i="7"/>
  <c r="N116" i="16" s="1"/>
  <c r="BC109" i="7"/>
  <c r="AP116" i="16" s="1"/>
  <c r="BD109" i="7"/>
  <c r="O116" i="16" s="1"/>
  <c r="BF109" i="7"/>
  <c r="AQ116" i="16" s="1"/>
  <c r="AW110" i="7"/>
  <c r="L117" i="16" s="1"/>
  <c r="AY110" i="7"/>
  <c r="AZ110" i="7"/>
  <c r="BA110" i="7"/>
  <c r="N117" i="16" s="1"/>
  <c r="BC110" i="7"/>
  <c r="AP117" i="16" s="1"/>
  <c r="BD110" i="7"/>
  <c r="O117" i="16" s="1"/>
  <c r="BF110" i="7"/>
  <c r="AQ117" i="16" s="1"/>
  <c r="AW111" i="7"/>
  <c r="L118" i="16" s="1"/>
  <c r="AY111" i="7"/>
  <c r="AZ111" i="7"/>
  <c r="BA111" i="7"/>
  <c r="N118" i="16" s="1"/>
  <c r="BC111" i="7"/>
  <c r="AP118" i="16" s="1"/>
  <c r="BD111" i="7"/>
  <c r="O118" i="16" s="1"/>
  <c r="BF111" i="7"/>
  <c r="AQ118" i="16" s="1"/>
  <c r="AW112" i="7"/>
  <c r="L119" i="16" s="1"/>
  <c r="AY112" i="7"/>
  <c r="AZ112" i="7"/>
  <c r="BA112" i="7"/>
  <c r="N119" i="16" s="1"/>
  <c r="BC112" i="7"/>
  <c r="AP119" i="16" s="1"/>
  <c r="BD112" i="7"/>
  <c r="O119" i="16" s="1"/>
  <c r="BF112" i="7"/>
  <c r="AQ119" i="16" s="1"/>
  <c r="AW113" i="7"/>
  <c r="L120" i="16" s="1"/>
  <c r="AY113" i="7"/>
  <c r="AZ113" i="7"/>
  <c r="BA113" i="7"/>
  <c r="N120" i="16" s="1"/>
  <c r="BC113" i="7"/>
  <c r="AP120" i="16" s="1"/>
  <c r="BD113" i="7"/>
  <c r="O120" i="16" s="1"/>
  <c r="BF113" i="7"/>
  <c r="AQ120" i="16" s="1"/>
  <c r="AW114" i="7"/>
  <c r="L121" i="16" s="1"/>
  <c r="AY114" i="7"/>
  <c r="AZ114" i="7"/>
  <c r="BA114" i="7"/>
  <c r="N121" i="16" s="1"/>
  <c r="BC114" i="7"/>
  <c r="AP121" i="16" s="1"/>
  <c r="BD114" i="7"/>
  <c r="O121" i="16" s="1"/>
  <c r="BF114" i="7"/>
  <c r="AQ121" i="16" s="1"/>
  <c r="AW115" i="7"/>
  <c r="L122" i="16" s="1"/>
  <c r="AY115" i="7"/>
  <c r="AZ115" i="7"/>
  <c r="BA115" i="7"/>
  <c r="N122" i="16" s="1"/>
  <c r="BC115" i="7"/>
  <c r="AP122" i="16" s="1"/>
  <c r="BD115" i="7"/>
  <c r="O122" i="16" s="1"/>
  <c r="BF115" i="7"/>
  <c r="AQ122" i="16" s="1"/>
  <c r="AW116" i="7"/>
  <c r="L123" i="16" s="1"/>
  <c r="AY116" i="7"/>
  <c r="AZ116" i="7"/>
  <c r="BA116" i="7"/>
  <c r="N123" i="16" s="1"/>
  <c r="BC116" i="7"/>
  <c r="AP123" i="16" s="1"/>
  <c r="BD116" i="7"/>
  <c r="O123" i="16" s="1"/>
  <c r="BF116" i="7"/>
  <c r="AQ123" i="16" s="1"/>
  <c r="AW117" i="7"/>
  <c r="L124" i="16" s="1"/>
  <c r="AY117" i="7"/>
  <c r="AZ117" i="7"/>
  <c r="BA117" i="7"/>
  <c r="N124" i="16" s="1"/>
  <c r="BC117" i="7"/>
  <c r="AP124" i="16" s="1"/>
  <c r="BD117" i="7"/>
  <c r="O124" i="16" s="1"/>
  <c r="BF117" i="7"/>
  <c r="AQ124" i="16" s="1"/>
  <c r="AW118" i="7"/>
  <c r="L125" i="16" s="1"/>
  <c r="AY118" i="7"/>
  <c r="AZ118" i="7"/>
  <c r="BA118" i="7"/>
  <c r="N125" i="16" s="1"/>
  <c r="BC118" i="7"/>
  <c r="AP125" i="16" s="1"/>
  <c r="BD118" i="7"/>
  <c r="O125" i="16" s="1"/>
  <c r="BF118" i="7"/>
  <c r="AQ125" i="16" s="1"/>
  <c r="AW119" i="7"/>
  <c r="L126" i="16" s="1"/>
  <c r="AY119" i="7"/>
  <c r="AZ119" i="7"/>
  <c r="BA119" i="7"/>
  <c r="N126" i="16" s="1"/>
  <c r="BC119" i="7"/>
  <c r="AP126" i="16" s="1"/>
  <c r="BD119" i="7"/>
  <c r="O126" i="16" s="1"/>
  <c r="BF119" i="7"/>
  <c r="AQ126" i="16" s="1"/>
  <c r="AW120" i="7"/>
  <c r="L127" i="16" s="1"/>
  <c r="AY120" i="7"/>
  <c r="AZ120" i="7"/>
  <c r="BA120" i="7"/>
  <c r="N127" i="16" s="1"/>
  <c r="BC120" i="7"/>
  <c r="AP127" i="16" s="1"/>
  <c r="BD120" i="7"/>
  <c r="O127" i="16" s="1"/>
  <c r="BF120" i="7"/>
  <c r="AQ127" i="16" s="1"/>
  <c r="AW121" i="7"/>
  <c r="L128" i="16" s="1"/>
  <c r="AY121" i="7"/>
  <c r="AZ121" i="7"/>
  <c r="BA121" i="7"/>
  <c r="N128" i="16" s="1"/>
  <c r="BC121" i="7"/>
  <c r="AP128" i="16" s="1"/>
  <c r="BD121" i="7"/>
  <c r="O128" i="16" s="1"/>
  <c r="BF121" i="7"/>
  <c r="AQ128" i="16" s="1"/>
  <c r="AW122" i="7"/>
  <c r="L129" i="16" s="1"/>
  <c r="AY122" i="7"/>
  <c r="AZ122" i="7"/>
  <c r="BA122" i="7"/>
  <c r="N129" i="16" s="1"/>
  <c r="BC122" i="7"/>
  <c r="AP129" i="16" s="1"/>
  <c r="BD122" i="7"/>
  <c r="O129" i="16" s="1"/>
  <c r="BF122" i="7"/>
  <c r="AQ129" i="16" s="1"/>
  <c r="AW123" i="7"/>
  <c r="L130" i="16" s="1"/>
  <c r="AY123" i="7"/>
  <c r="AZ123" i="7"/>
  <c r="BA123" i="7"/>
  <c r="N130" i="16" s="1"/>
  <c r="BC123" i="7"/>
  <c r="AP130" i="16" s="1"/>
  <c r="BD123" i="7"/>
  <c r="O130" i="16" s="1"/>
  <c r="BF123" i="7"/>
  <c r="AQ130" i="16" s="1"/>
  <c r="AW124" i="7"/>
  <c r="L131" i="16" s="1"/>
  <c r="AY124" i="7"/>
  <c r="AZ124" i="7"/>
  <c r="BA124" i="7"/>
  <c r="N131" i="16" s="1"/>
  <c r="BC124" i="7"/>
  <c r="AP131" i="16" s="1"/>
  <c r="BD124" i="7"/>
  <c r="O131" i="16" s="1"/>
  <c r="BF124" i="7"/>
  <c r="AQ131" i="16" s="1"/>
  <c r="AW125" i="7"/>
  <c r="L132" i="16" s="1"/>
  <c r="AY125" i="7"/>
  <c r="AZ125" i="7"/>
  <c r="BA125" i="7"/>
  <c r="N132" i="16" s="1"/>
  <c r="BC125" i="7"/>
  <c r="AP132" i="16" s="1"/>
  <c r="BD125" i="7"/>
  <c r="O132" i="16" s="1"/>
  <c r="BF125" i="7"/>
  <c r="AQ132" i="16" s="1"/>
  <c r="AW126" i="7"/>
  <c r="L133" i="16" s="1"/>
  <c r="AY126" i="7"/>
  <c r="AZ126" i="7"/>
  <c r="BA126" i="7"/>
  <c r="N133" i="16" s="1"/>
  <c r="BC126" i="7"/>
  <c r="AP133" i="16" s="1"/>
  <c r="BD126" i="7"/>
  <c r="O133" i="16" s="1"/>
  <c r="BF126" i="7"/>
  <c r="AQ133" i="16" s="1"/>
  <c r="AW127" i="7"/>
  <c r="L134" i="16" s="1"/>
  <c r="AY127" i="7"/>
  <c r="AZ127" i="7"/>
  <c r="BA127" i="7"/>
  <c r="N134" i="16" s="1"/>
  <c r="BC127" i="7"/>
  <c r="AP134" i="16" s="1"/>
  <c r="BD127" i="7"/>
  <c r="O134" i="16" s="1"/>
  <c r="BF127" i="7"/>
  <c r="AQ134" i="16" s="1"/>
  <c r="AW128" i="7"/>
  <c r="L135" i="16" s="1"/>
  <c r="AY128" i="7"/>
  <c r="AZ128" i="7"/>
  <c r="BA128" i="7"/>
  <c r="N135" i="16" s="1"/>
  <c r="BC128" i="7"/>
  <c r="AP135" i="16" s="1"/>
  <c r="BD128" i="7"/>
  <c r="O135" i="16" s="1"/>
  <c r="BF128" i="7"/>
  <c r="AQ135" i="16" s="1"/>
  <c r="AW129" i="7"/>
  <c r="L136" i="16" s="1"/>
  <c r="AY129" i="7"/>
  <c r="AZ129" i="7"/>
  <c r="BA129" i="7"/>
  <c r="N136" i="16" s="1"/>
  <c r="BC129" i="7"/>
  <c r="AP136" i="16" s="1"/>
  <c r="BD129" i="7"/>
  <c r="O136" i="16" s="1"/>
  <c r="BF129" i="7"/>
  <c r="AQ136" i="16" s="1"/>
  <c r="AW130" i="7"/>
  <c r="L137" i="16" s="1"/>
  <c r="AY130" i="7"/>
  <c r="AZ130" i="7"/>
  <c r="BA130" i="7"/>
  <c r="N137" i="16" s="1"/>
  <c r="BC130" i="7"/>
  <c r="AP137" i="16" s="1"/>
  <c r="BD130" i="7"/>
  <c r="O137" i="16" s="1"/>
  <c r="BF130" i="7"/>
  <c r="AQ137" i="16" s="1"/>
  <c r="AW131" i="7"/>
  <c r="L138" i="16" s="1"/>
  <c r="AY131" i="7"/>
  <c r="AZ131" i="7"/>
  <c r="BA131" i="7"/>
  <c r="N138" i="16" s="1"/>
  <c r="BC131" i="7"/>
  <c r="AP138" i="16" s="1"/>
  <c r="BD131" i="7"/>
  <c r="O138" i="16" s="1"/>
  <c r="BF131" i="7"/>
  <c r="AQ138" i="16" s="1"/>
  <c r="AW132" i="7"/>
  <c r="L139" i="16" s="1"/>
  <c r="AY132" i="7"/>
  <c r="AZ132" i="7"/>
  <c r="BA132" i="7"/>
  <c r="N139" i="16" s="1"/>
  <c r="BC132" i="7"/>
  <c r="AP139" i="16" s="1"/>
  <c r="BD132" i="7"/>
  <c r="O139" i="16" s="1"/>
  <c r="BF132" i="7"/>
  <c r="AQ139" i="16" s="1"/>
  <c r="AW133" i="7"/>
  <c r="L140" i="16" s="1"/>
  <c r="AY133" i="7"/>
  <c r="AZ133" i="7"/>
  <c r="BA133" i="7"/>
  <c r="N140" i="16" s="1"/>
  <c r="BC133" i="7"/>
  <c r="AP140" i="16" s="1"/>
  <c r="BD133" i="7"/>
  <c r="O140" i="16" s="1"/>
  <c r="BF133" i="7"/>
  <c r="AQ140" i="16" s="1"/>
  <c r="AW134" i="7"/>
  <c r="L141" i="16" s="1"/>
  <c r="AY134" i="7"/>
  <c r="AZ134" i="7"/>
  <c r="BA134" i="7"/>
  <c r="N141" i="16" s="1"/>
  <c r="BC134" i="7"/>
  <c r="AP141" i="16" s="1"/>
  <c r="BD134" i="7"/>
  <c r="O141" i="16" s="1"/>
  <c r="BF134" i="7"/>
  <c r="AQ141" i="16" s="1"/>
  <c r="AW135" i="7"/>
  <c r="L142" i="16" s="1"/>
  <c r="AY135" i="7"/>
  <c r="AZ135" i="7"/>
  <c r="BA135" i="7"/>
  <c r="N142" i="16" s="1"/>
  <c r="BC135" i="7"/>
  <c r="AP142" i="16" s="1"/>
  <c r="BD135" i="7"/>
  <c r="O142" i="16" s="1"/>
  <c r="BF135" i="7"/>
  <c r="AQ142" i="16" s="1"/>
  <c r="AW136" i="7"/>
  <c r="L143" i="16" s="1"/>
  <c r="AY136" i="7"/>
  <c r="AZ136" i="7"/>
  <c r="BA136" i="7"/>
  <c r="N143" i="16" s="1"/>
  <c r="BC136" i="7"/>
  <c r="AP143" i="16" s="1"/>
  <c r="BD136" i="7"/>
  <c r="O143" i="16" s="1"/>
  <c r="BF136" i="7"/>
  <c r="AQ143" i="16" s="1"/>
  <c r="AW137" i="7"/>
  <c r="L144" i="16" s="1"/>
  <c r="AY137" i="7"/>
  <c r="AZ137" i="7"/>
  <c r="BA137" i="7"/>
  <c r="N144" i="16" s="1"/>
  <c r="BC137" i="7"/>
  <c r="AP144" i="16" s="1"/>
  <c r="BD137" i="7"/>
  <c r="O144" i="16" s="1"/>
  <c r="BF137" i="7"/>
  <c r="AQ144" i="16" s="1"/>
  <c r="AW138" i="7"/>
  <c r="L145" i="16" s="1"/>
  <c r="AY138" i="7"/>
  <c r="AZ138" i="7"/>
  <c r="BA138" i="7"/>
  <c r="N145" i="16" s="1"/>
  <c r="BC138" i="7"/>
  <c r="AP145" i="16" s="1"/>
  <c r="BD138" i="7"/>
  <c r="O145" i="16" s="1"/>
  <c r="BF138" i="7"/>
  <c r="AQ145" i="16" s="1"/>
  <c r="AW139" i="7"/>
  <c r="L146" i="16" s="1"/>
  <c r="AY139" i="7"/>
  <c r="AZ139" i="7"/>
  <c r="BA139" i="7"/>
  <c r="N146" i="16" s="1"/>
  <c r="BC139" i="7"/>
  <c r="AP146" i="16" s="1"/>
  <c r="BD139" i="7"/>
  <c r="O146" i="16" s="1"/>
  <c r="BF139" i="7"/>
  <c r="AQ146" i="16" s="1"/>
  <c r="AW140" i="7"/>
  <c r="L147" i="16" s="1"/>
  <c r="AY140" i="7"/>
  <c r="AZ140" i="7"/>
  <c r="BA140" i="7"/>
  <c r="N147" i="16" s="1"/>
  <c r="BC140" i="7"/>
  <c r="AP147" i="16" s="1"/>
  <c r="BD140" i="7"/>
  <c r="O147" i="16" s="1"/>
  <c r="BF140" i="7"/>
  <c r="AQ147" i="16" s="1"/>
  <c r="AW141" i="7"/>
  <c r="L148" i="16" s="1"/>
  <c r="AY141" i="7"/>
  <c r="AZ141" i="7"/>
  <c r="BA141" i="7"/>
  <c r="N148" i="16" s="1"/>
  <c r="BC141" i="7"/>
  <c r="AP148" i="16" s="1"/>
  <c r="BD141" i="7"/>
  <c r="O148" i="16" s="1"/>
  <c r="BF141" i="7"/>
  <c r="AQ148" i="16" s="1"/>
  <c r="AW142" i="7"/>
  <c r="L149" i="16" s="1"/>
  <c r="AY142" i="7"/>
  <c r="AZ142" i="7"/>
  <c r="BA142" i="7"/>
  <c r="N149" i="16" s="1"/>
  <c r="BC142" i="7"/>
  <c r="AP149" i="16" s="1"/>
  <c r="BD142" i="7"/>
  <c r="O149" i="16" s="1"/>
  <c r="BF142" i="7"/>
  <c r="AQ149" i="16" s="1"/>
  <c r="AW143" i="7"/>
  <c r="L150" i="16" s="1"/>
  <c r="AY143" i="7"/>
  <c r="AZ143" i="7"/>
  <c r="BA143" i="7"/>
  <c r="N150" i="16" s="1"/>
  <c r="BC143" i="7"/>
  <c r="AP150" i="16" s="1"/>
  <c r="BD143" i="7"/>
  <c r="O150" i="16" s="1"/>
  <c r="BF143" i="7"/>
  <c r="AQ150" i="16" s="1"/>
  <c r="AW144" i="7"/>
  <c r="L151" i="16" s="1"/>
  <c r="AY144" i="7"/>
  <c r="AZ144" i="7"/>
  <c r="BA144" i="7"/>
  <c r="N151" i="16" s="1"/>
  <c r="BC144" i="7"/>
  <c r="AP151" i="16" s="1"/>
  <c r="BD144" i="7"/>
  <c r="O151" i="16" s="1"/>
  <c r="BF144" i="7"/>
  <c r="AQ151" i="16" s="1"/>
  <c r="AW145" i="7"/>
  <c r="L152" i="16" s="1"/>
  <c r="AY145" i="7"/>
  <c r="AZ145" i="7"/>
  <c r="BA145" i="7"/>
  <c r="N152" i="16" s="1"/>
  <c r="BC145" i="7"/>
  <c r="AP152" i="16" s="1"/>
  <c r="BD145" i="7"/>
  <c r="O152" i="16" s="1"/>
  <c r="BF145" i="7"/>
  <c r="AQ152" i="16" s="1"/>
  <c r="AW146" i="7"/>
  <c r="L153" i="16" s="1"/>
  <c r="AY146" i="7"/>
  <c r="AZ146" i="7"/>
  <c r="BA146" i="7"/>
  <c r="N153" i="16" s="1"/>
  <c r="BC146" i="7"/>
  <c r="AP153" i="16" s="1"/>
  <c r="BD146" i="7"/>
  <c r="O153" i="16" s="1"/>
  <c r="BF146" i="7"/>
  <c r="AQ153" i="16" s="1"/>
  <c r="AW147" i="7"/>
  <c r="L154" i="16" s="1"/>
  <c r="AY147" i="7"/>
  <c r="AZ147" i="7"/>
  <c r="BA147" i="7"/>
  <c r="N154" i="16" s="1"/>
  <c r="BC147" i="7"/>
  <c r="AP154" i="16" s="1"/>
  <c r="BD147" i="7"/>
  <c r="O154" i="16" s="1"/>
  <c r="BF147" i="7"/>
  <c r="AQ154" i="16" s="1"/>
  <c r="AW148" i="7"/>
  <c r="L155" i="16" s="1"/>
  <c r="AY148" i="7"/>
  <c r="AZ148" i="7"/>
  <c r="BA148" i="7"/>
  <c r="N155" i="16" s="1"/>
  <c r="BC148" i="7"/>
  <c r="AP155" i="16" s="1"/>
  <c r="BD148" i="7"/>
  <c r="O155" i="16" s="1"/>
  <c r="BF148" i="7"/>
  <c r="AQ155" i="16" s="1"/>
  <c r="AW149" i="7"/>
  <c r="L156" i="16" s="1"/>
  <c r="AY149" i="7"/>
  <c r="AZ149" i="7"/>
  <c r="BA149" i="7"/>
  <c r="N156" i="16" s="1"/>
  <c r="BC149" i="7"/>
  <c r="AP156" i="16" s="1"/>
  <c r="BD149" i="7"/>
  <c r="O156" i="16" s="1"/>
  <c r="BF149" i="7"/>
  <c r="AQ156" i="16" s="1"/>
  <c r="AW150" i="7"/>
  <c r="L157" i="16" s="1"/>
  <c r="AY150" i="7"/>
  <c r="AZ150" i="7"/>
  <c r="BA150" i="7"/>
  <c r="N157" i="16" s="1"/>
  <c r="BC150" i="7"/>
  <c r="AP157" i="16" s="1"/>
  <c r="BD150" i="7"/>
  <c r="O157" i="16" s="1"/>
  <c r="BF150" i="7"/>
  <c r="AQ157" i="16" s="1"/>
  <c r="AW151" i="7"/>
  <c r="L158" i="16" s="1"/>
  <c r="AY151" i="7"/>
  <c r="AZ151" i="7"/>
  <c r="BA151" i="7"/>
  <c r="N158" i="16" s="1"/>
  <c r="BC151" i="7"/>
  <c r="AP158" i="16" s="1"/>
  <c r="BD151" i="7"/>
  <c r="O158" i="16" s="1"/>
  <c r="BF151" i="7"/>
  <c r="AQ158" i="16" s="1"/>
  <c r="AW152" i="7"/>
  <c r="L159" i="16" s="1"/>
  <c r="AY152" i="7"/>
  <c r="AZ152" i="7"/>
  <c r="BA152" i="7"/>
  <c r="N159" i="16" s="1"/>
  <c r="BC152" i="7"/>
  <c r="AP159" i="16" s="1"/>
  <c r="BD152" i="7"/>
  <c r="O159" i="16" s="1"/>
  <c r="BF152" i="7"/>
  <c r="AQ159" i="16" s="1"/>
  <c r="AW153" i="7"/>
  <c r="L160" i="16" s="1"/>
  <c r="AY153" i="7"/>
  <c r="AZ153" i="7"/>
  <c r="BA153" i="7"/>
  <c r="N160" i="16" s="1"/>
  <c r="BC153" i="7"/>
  <c r="AP160" i="16" s="1"/>
  <c r="BD153" i="7"/>
  <c r="O160" i="16" s="1"/>
  <c r="BF153" i="7"/>
  <c r="AQ160" i="16" s="1"/>
  <c r="AW154" i="7"/>
  <c r="L161" i="16" s="1"/>
  <c r="AY154" i="7"/>
  <c r="AZ154" i="7"/>
  <c r="BA154" i="7"/>
  <c r="N161" i="16" s="1"/>
  <c r="BC154" i="7"/>
  <c r="AP161" i="16" s="1"/>
  <c r="BD154" i="7"/>
  <c r="O161" i="16" s="1"/>
  <c r="BF154" i="7"/>
  <c r="AQ161" i="16" s="1"/>
  <c r="AW155" i="7"/>
  <c r="L162" i="16" s="1"/>
  <c r="AY155" i="7"/>
  <c r="AZ155" i="7"/>
  <c r="BA155" i="7"/>
  <c r="N162" i="16" s="1"/>
  <c r="BC155" i="7"/>
  <c r="AP162" i="16" s="1"/>
  <c r="BD155" i="7"/>
  <c r="O162" i="16" s="1"/>
  <c r="BF155" i="7"/>
  <c r="AQ162" i="16" s="1"/>
  <c r="AW156" i="7"/>
  <c r="L163" i="16" s="1"/>
  <c r="AY156" i="7"/>
  <c r="AZ156" i="7"/>
  <c r="BA156" i="7"/>
  <c r="N163" i="16" s="1"/>
  <c r="BC156" i="7"/>
  <c r="AP163" i="16" s="1"/>
  <c r="BD156" i="7"/>
  <c r="O163" i="16" s="1"/>
  <c r="BF156" i="7"/>
  <c r="AQ163" i="16" s="1"/>
  <c r="AW157" i="7"/>
  <c r="L164" i="16" s="1"/>
  <c r="AY157" i="7"/>
  <c r="AZ157" i="7"/>
  <c r="BA157" i="7"/>
  <c r="N164" i="16" s="1"/>
  <c r="BC157" i="7"/>
  <c r="AP164" i="16" s="1"/>
  <c r="BD157" i="7"/>
  <c r="O164" i="16" s="1"/>
  <c r="BF157" i="7"/>
  <c r="AQ164" i="16" s="1"/>
  <c r="AW158" i="7"/>
  <c r="L165" i="16" s="1"/>
  <c r="AY158" i="7"/>
  <c r="AZ158" i="7"/>
  <c r="BA158" i="7"/>
  <c r="N165" i="16" s="1"/>
  <c r="BC158" i="7"/>
  <c r="AP165" i="16" s="1"/>
  <c r="BD158" i="7"/>
  <c r="O165" i="16" s="1"/>
  <c r="BF158" i="7"/>
  <c r="AQ165" i="16" s="1"/>
  <c r="AW159" i="7"/>
  <c r="L166" i="16" s="1"/>
  <c r="AY159" i="7"/>
  <c r="AZ159" i="7"/>
  <c r="BA159" i="7"/>
  <c r="N166" i="16" s="1"/>
  <c r="BC159" i="7"/>
  <c r="AP166" i="16" s="1"/>
  <c r="BD159" i="7"/>
  <c r="O166" i="16" s="1"/>
  <c r="BF159" i="7"/>
  <c r="AQ166" i="16" s="1"/>
  <c r="AW160" i="7"/>
  <c r="L167" i="16" s="1"/>
  <c r="AY160" i="7"/>
  <c r="AZ160" i="7"/>
  <c r="BA160" i="7"/>
  <c r="N167" i="16" s="1"/>
  <c r="BC160" i="7"/>
  <c r="AP167" i="16" s="1"/>
  <c r="BD160" i="7"/>
  <c r="O167" i="16" s="1"/>
  <c r="BF160" i="7"/>
  <c r="AQ167" i="16" s="1"/>
  <c r="AW161" i="7"/>
  <c r="L168" i="16" s="1"/>
  <c r="AY161" i="7"/>
  <c r="AZ161" i="7"/>
  <c r="BA161" i="7"/>
  <c r="N168" i="16" s="1"/>
  <c r="BC161" i="7"/>
  <c r="AP168" i="16" s="1"/>
  <c r="BD161" i="7"/>
  <c r="O168" i="16" s="1"/>
  <c r="BF161" i="7"/>
  <c r="AQ168" i="16" s="1"/>
  <c r="AW162" i="7"/>
  <c r="L169" i="16" s="1"/>
  <c r="AY162" i="7"/>
  <c r="AZ162" i="7"/>
  <c r="BA162" i="7"/>
  <c r="N169" i="16" s="1"/>
  <c r="BC162" i="7"/>
  <c r="AP169" i="16" s="1"/>
  <c r="BD162" i="7"/>
  <c r="O169" i="16" s="1"/>
  <c r="BF162" i="7"/>
  <c r="AQ169" i="16" s="1"/>
  <c r="AW163" i="7"/>
  <c r="L170" i="16" s="1"/>
  <c r="AY163" i="7"/>
  <c r="AZ163" i="7"/>
  <c r="BA163" i="7"/>
  <c r="N170" i="16" s="1"/>
  <c r="BC163" i="7"/>
  <c r="AP170" i="16" s="1"/>
  <c r="BD163" i="7"/>
  <c r="O170" i="16" s="1"/>
  <c r="BF163" i="7"/>
  <c r="AQ170" i="16" s="1"/>
  <c r="AW164" i="7"/>
  <c r="L171" i="16" s="1"/>
  <c r="AY164" i="7"/>
  <c r="AZ164" i="7"/>
  <c r="BA164" i="7"/>
  <c r="N171" i="16" s="1"/>
  <c r="BC164" i="7"/>
  <c r="AP171" i="16" s="1"/>
  <c r="BD164" i="7"/>
  <c r="O171" i="16" s="1"/>
  <c r="BF164" i="7"/>
  <c r="AQ171" i="16" s="1"/>
  <c r="AW165" i="7"/>
  <c r="L172" i="16" s="1"/>
  <c r="AY165" i="7"/>
  <c r="AZ165" i="7"/>
  <c r="BA165" i="7"/>
  <c r="N172" i="16" s="1"/>
  <c r="BC165" i="7"/>
  <c r="AP172" i="16" s="1"/>
  <c r="BD165" i="7"/>
  <c r="O172" i="16" s="1"/>
  <c r="BF165" i="7"/>
  <c r="AQ172" i="16" s="1"/>
  <c r="AW166" i="7"/>
  <c r="L173" i="16" s="1"/>
  <c r="AY166" i="7"/>
  <c r="AZ166" i="7"/>
  <c r="BA166" i="7"/>
  <c r="N173" i="16" s="1"/>
  <c r="BC166" i="7"/>
  <c r="AP173" i="16" s="1"/>
  <c r="BD166" i="7"/>
  <c r="O173" i="16" s="1"/>
  <c r="BF166" i="7"/>
  <c r="AQ173" i="16" s="1"/>
  <c r="AW167" i="7"/>
  <c r="L174" i="16" s="1"/>
  <c r="AY167" i="7"/>
  <c r="AZ167" i="7"/>
  <c r="BA167" i="7"/>
  <c r="N174" i="16" s="1"/>
  <c r="BC167" i="7"/>
  <c r="AP174" i="16" s="1"/>
  <c r="BD167" i="7"/>
  <c r="O174" i="16" s="1"/>
  <c r="BF167" i="7"/>
  <c r="AQ174" i="16" s="1"/>
  <c r="AW168" i="7"/>
  <c r="L175" i="16" s="1"/>
  <c r="AY168" i="7"/>
  <c r="AZ168" i="7"/>
  <c r="BA168" i="7"/>
  <c r="N175" i="16" s="1"/>
  <c r="BC168" i="7"/>
  <c r="AP175" i="16" s="1"/>
  <c r="BD168" i="7"/>
  <c r="O175" i="16" s="1"/>
  <c r="BF168" i="7"/>
  <c r="AQ175" i="16" s="1"/>
  <c r="AW169" i="7"/>
  <c r="L176" i="16" s="1"/>
  <c r="AY169" i="7"/>
  <c r="AZ169" i="7"/>
  <c r="BA169" i="7"/>
  <c r="N176" i="16" s="1"/>
  <c r="BC169" i="7"/>
  <c r="AP176" i="16" s="1"/>
  <c r="BD169" i="7"/>
  <c r="O176" i="16" s="1"/>
  <c r="BF169" i="7"/>
  <c r="AQ176" i="16" s="1"/>
  <c r="AW170" i="7"/>
  <c r="L177" i="16" s="1"/>
  <c r="AY170" i="7"/>
  <c r="AZ170" i="7"/>
  <c r="BA170" i="7"/>
  <c r="N177" i="16" s="1"/>
  <c r="BC170" i="7"/>
  <c r="AP177" i="16" s="1"/>
  <c r="BD170" i="7"/>
  <c r="O177" i="16" s="1"/>
  <c r="BF170" i="7"/>
  <c r="AQ177" i="16" s="1"/>
  <c r="AW171" i="7"/>
  <c r="L178" i="16" s="1"/>
  <c r="AY171" i="7"/>
  <c r="AZ171" i="7"/>
  <c r="BA171" i="7"/>
  <c r="N178" i="16" s="1"/>
  <c r="BC171" i="7"/>
  <c r="AP178" i="16" s="1"/>
  <c r="BD171" i="7"/>
  <c r="O178" i="16" s="1"/>
  <c r="BF171" i="7"/>
  <c r="AQ178" i="16" s="1"/>
  <c r="AW172" i="7"/>
  <c r="L179" i="16" s="1"/>
  <c r="AY172" i="7"/>
  <c r="AZ172" i="7"/>
  <c r="BA172" i="7"/>
  <c r="N179" i="16" s="1"/>
  <c r="BC172" i="7"/>
  <c r="AP179" i="16" s="1"/>
  <c r="BD172" i="7"/>
  <c r="O179" i="16" s="1"/>
  <c r="BF172" i="7"/>
  <c r="AQ179" i="16" s="1"/>
  <c r="AW173" i="7"/>
  <c r="L180" i="16" s="1"/>
  <c r="AY173" i="7"/>
  <c r="AZ173" i="7"/>
  <c r="BA173" i="7"/>
  <c r="N180" i="16" s="1"/>
  <c r="BC173" i="7"/>
  <c r="AP180" i="16" s="1"/>
  <c r="BD173" i="7"/>
  <c r="O180" i="16" s="1"/>
  <c r="BF173" i="7"/>
  <c r="AQ180" i="16" s="1"/>
  <c r="AW174" i="7"/>
  <c r="L181" i="16" s="1"/>
  <c r="AY174" i="7"/>
  <c r="AZ174" i="7"/>
  <c r="BA174" i="7"/>
  <c r="N181" i="16" s="1"/>
  <c r="BC174" i="7"/>
  <c r="AP181" i="16" s="1"/>
  <c r="BD174" i="7"/>
  <c r="O181" i="16" s="1"/>
  <c r="BF174" i="7"/>
  <c r="AQ181" i="16" s="1"/>
  <c r="AW175" i="7"/>
  <c r="L182" i="16" s="1"/>
  <c r="AY175" i="7"/>
  <c r="AZ175" i="7"/>
  <c r="BA175" i="7"/>
  <c r="N182" i="16" s="1"/>
  <c r="BC175" i="7"/>
  <c r="AP182" i="16" s="1"/>
  <c r="BD175" i="7"/>
  <c r="O182" i="16" s="1"/>
  <c r="BF175" i="7"/>
  <c r="AQ182" i="16" s="1"/>
  <c r="AN170" i="16" l="1"/>
  <c r="M170" i="16"/>
  <c r="M166" i="16"/>
  <c r="AN166" i="16"/>
  <c r="M158" i="16"/>
  <c r="AN158" i="16"/>
  <c r="AN138" i="16"/>
  <c r="M138" i="16"/>
  <c r="AN122" i="16"/>
  <c r="M122" i="16"/>
  <c r="M118" i="16"/>
  <c r="AN118" i="16"/>
  <c r="AN114" i="16"/>
  <c r="M114" i="16"/>
  <c r="M110" i="16"/>
  <c r="AN110" i="16"/>
  <c r="AN179" i="16"/>
  <c r="M179" i="16"/>
  <c r="AN175" i="16"/>
  <c r="M175" i="16"/>
  <c r="AN171" i="16"/>
  <c r="M171" i="16"/>
  <c r="M167" i="16"/>
  <c r="AN167" i="16"/>
  <c r="AN163" i="16"/>
  <c r="M163" i="16"/>
  <c r="AN159" i="16"/>
  <c r="M159" i="16"/>
  <c r="AN155" i="16"/>
  <c r="M155" i="16"/>
  <c r="M151" i="16"/>
  <c r="AN151" i="16"/>
  <c r="AN147" i="16"/>
  <c r="M147" i="16"/>
  <c r="AN143" i="16"/>
  <c r="M143" i="16"/>
  <c r="AN139" i="16"/>
  <c r="M139" i="16"/>
  <c r="M135" i="16"/>
  <c r="AN135" i="16"/>
  <c r="AN131" i="16"/>
  <c r="M131" i="16"/>
  <c r="AN127" i="16"/>
  <c r="M127" i="16"/>
  <c r="AN123" i="16"/>
  <c r="M123" i="16"/>
  <c r="M119" i="16"/>
  <c r="AN119" i="16"/>
  <c r="AN115" i="16"/>
  <c r="M115" i="16"/>
  <c r="AN111" i="16"/>
  <c r="M111" i="16"/>
  <c r="AN154" i="16"/>
  <c r="M154" i="16"/>
  <c r="M150" i="16"/>
  <c r="AN150" i="16"/>
  <c r="AN146" i="16"/>
  <c r="M146" i="16"/>
  <c r="AN130" i="16"/>
  <c r="M130" i="16"/>
  <c r="M126" i="16"/>
  <c r="AN126" i="16"/>
  <c r="AN180" i="16"/>
  <c r="M180" i="16"/>
  <c r="AN176" i="16"/>
  <c r="M176" i="16"/>
  <c r="AN172" i="16"/>
  <c r="M172" i="16"/>
  <c r="AN168" i="16"/>
  <c r="M168" i="16"/>
  <c r="AN164" i="16"/>
  <c r="M164" i="16"/>
  <c r="AN160" i="16"/>
  <c r="M160" i="16"/>
  <c r="AN156" i="16"/>
  <c r="M156" i="16"/>
  <c r="AN152" i="16"/>
  <c r="M152" i="16"/>
  <c r="AN148" i="16"/>
  <c r="M148" i="16"/>
  <c r="AN144" i="16"/>
  <c r="M144" i="16"/>
  <c r="AN140" i="16"/>
  <c r="M140" i="16"/>
  <c r="AN136" i="16"/>
  <c r="M136" i="16"/>
  <c r="AN132" i="16"/>
  <c r="M132" i="16"/>
  <c r="AN128" i="16"/>
  <c r="M128" i="16"/>
  <c r="AN124" i="16"/>
  <c r="M124" i="16"/>
  <c r="AN120" i="16"/>
  <c r="M120" i="16"/>
  <c r="AN116" i="16"/>
  <c r="M116" i="16"/>
  <c r="AN112" i="16"/>
  <c r="M112" i="16"/>
  <c r="M182" i="16"/>
  <c r="AN182" i="16"/>
  <c r="AN178" i="16"/>
  <c r="M178" i="16"/>
  <c r="M174" i="16"/>
  <c r="AN174" i="16"/>
  <c r="AN162" i="16"/>
  <c r="M162" i="16"/>
  <c r="M142" i="16"/>
  <c r="AN142" i="16"/>
  <c r="M134" i="16"/>
  <c r="AN134" i="16"/>
  <c r="AN181" i="16"/>
  <c r="M181" i="16"/>
  <c r="AN177" i="16"/>
  <c r="M177" i="16"/>
  <c r="AN173" i="16"/>
  <c r="M173" i="16"/>
  <c r="AN169" i="16"/>
  <c r="M169" i="16"/>
  <c r="AN165" i="16"/>
  <c r="M165" i="16"/>
  <c r="AN161" i="16"/>
  <c r="M161" i="16"/>
  <c r="AN157" i="16"/>
  <c r="M157" i="16"/>
  <c r="AN153" i="16"/>
  <c r="M153" i="16"/>
  <c r="AN149" i="16"/>
  <c r="M149" i="16"/>
  <c r="AN145" i="16"/>
  <c r="M145" i="16"/>
  <c r="AN141" i="16"/>
  <c r="M141" i="16"/>
  <c r="AN137" i="16"/>
  <c r="M137" i="16"/>
  <c r="AN133" i="16"/>
  <c r="M133" i="16"/>
  <c r="AN129" i="16"/>
  <c r="M129" i="16"/>
  <c r="AN125" i="16"/>
  <c r="M125" i="16"/>
  <c r="AN121" i="16"/>
  <c r="M121" i="16"/>
  <c r="AN117" i="16"/>
  <c r="M117" i="16"/>
  <c r="AN113" i="16"/>
  <c r="M113" i="16"/>
  <c r="BA2" i="7"/>
  <c r="N9" i="16" s="1"/>
  <c r="BF2" i="7"/>
  <c r="AQ9" i="16" s="1"/>
  <c r="BC2" i="7"/>
  <c r="AP9" i="16" s="1"/>
  <c r="BD2" i="7"/>
  <c r="O9" i="16" s="1"/>
  <c r="AA125" i="16" l="1"/>
  <c r="AO125" i="16"/>
  <c r="AA149" i="16"/>
  <c r="AO149" i="16"/>
  <c r="AA173" i="16"/>
  <c r="AO173" i="16"/>
  <c r="AO124" i="16"/>
  <c r="AA124" i="16"/>
  <c r="AA148" i="16"/>
  <c r="AO148" i="16"/>
  <c r="AA172" i="16"/>
  <c r="AO172" i="16"/>
  <c r="AA127" i="16"/>
  <c r="AO127" i="16"/>
  <c r="AO175" i="16"/>
  <c r="AA175" i="16"/>
  <c r="AA142" i="16"/>
  <c r="AO142" i="16"/>
  <c r="AA174" i="16"/>
  <c r="AO174" i="16"/>
  <c r="AA182" i="16"/>
  <c r="AO182" i="16"/>
  <c r="AA150" i="16"/>
  <c r="AO150" i="16"/>
  <c r="AA119" i="16"/>
  <c r="AO119" i="16"/>
  <c r="AA135" i="16"/>
  <c r="AO135" i="16"/>
  <c r="AA151" i="16"/>
  <c r="AO151" i="16"/>
  <c r="AA167" i="16"/>
  <c r="AO167" i="16"/>
  <c r="AA110" i="16"/>
  <c r="AO110" i="16"/>
  <c r="AA118" i="16"/>
  <c r="AO118" i="16"/>
  <c r="AA166" i="16"/>
  <c r="AO166" i="16"/>
  <c r="AA133" i="16"/>
  <c r="AO133" i="16"/>
  <c r="AA157" i="16"/>
  <c r="AO157" i="16"/>
  <c r="AA181" i="16"/>
  <c r="AO181" i="16"/>
  <c r="AO132" i="16"/>
  <c r="AA132" i="16"/>
  <c r="AO156" i="16"/>
  <c r="AA156" i="16"/>
  <c r="AA180" i="16"/>
  <c r="AO180" i="16"/>
  <c r="AO111" i="16"/>
  <c r="AA111" i="16"/>
  <c r="AA159" i="16"/>
  <c r="AO159" i="16"/>
  <c r="AA113" i="16"/>
  <c r="AO113" i="16"/>
  <c r="AA121" i="16"/>
  <c r="AO121" i="16"/>
  <c r="AA129" i="16"/>
  <c r="AO129" i="16"/>
  <c r="AA137" i="16"/>
  <c r="AO137" i="16"/>
  <c r="AA145" i="16"/>
  <c r="AO145" i="16"/>
  <c r="AA153" i="16"/>
  <c r="AO153" i="16"/>
  <c r="AA161" i="16"/>
  <c r="AO161" i="16"/>
  <c r="AA169" i="16"/>
  <c r="AO169" i="16"/>
  <c r="AA177" i="16"/>
  <c r="AO177" i="16"/>
  <c r="AA162" i="16"/>
  <c r="AO162" i="16"/>
  <c r="AA178" i="16"/>
  <c r="AO178" i="16"/>
  <c r="AA112" i="16"/>
  <c r="AO112" i="16"/>
  <c r="AA120" i="16"/>
  <c r="AO120" i="16"/>
  <c r="AA128" i="16"/>
  <c r="AO128" i="16"/>
  <c r="AA136" i="16"/>
  <c r="AO136" i="16"/>
  <c r="AA144" i="16"/>
  <c r="AO144" i="16"/>
  <c r="AA152" i="16"/>
  <c r="AO152" i="16"/>
  <c r="AA160" i="16"/>
  <c r="AO160" i="16"/>
  <c r="AA168" i="16"/>
  <c r="AO168" i="16"/>
  <c r="AA176" i="16"/>
  <c r="AO176" i="16"/>
  <c r="AO146" i="16"/>
  <c r="AA146" i="16"/>
  <c r="AO154" i="16"/>
  <c r="AA154" i="16"/>
  <c r="AA115" i="16"/>
  <c r="AO115" i="16"/>
  <c r="AO123" i="16"/>
  <c r="AA123" i="16"/>
  <c r="AA131" i="16"/>
  <c r="AO131" i="16"/>
  <c r="AO139" i="16"/>
  <c r="AA139" i="16"/>
  <c r="AA147" i="16"/>
  <c r="AO147" i="16"/>
  <c r="AO155" i="16"/>
  <c r="AA155" i="16"/>
  <c r="AA163" i="16"/>
  <c r="AO163" i="16"/>
  <c r="AO171" i="16"/>
  <c r="AA171" i="16"/>
  <c r="AO179" i="16"/>
  <c r="AA179" i="16"/>
  <c r="AO114" i="16"/>
  <c r="AA114" i="16"/>
  <c r="AO122" i="16"/>
  <c r="AA122" i="16"/>
  <c r="AA170" i="16"/>
  <c r="AO170" i="16"/>
  <c r="AA117" i="16"/>
  <c r="AO117" i="16"/>
  <c r="AA141" i="16"/>
  <c r="AO141" i="16"/>
  <c r="AA165" i="16"/>
  <c r="AO165" i="16"/>
  <c r="AA116" i="16"/>
  <c r="AO116" i="16"/>
  <c r="AO140" i="16"/>
  <c r="AA140" i="16"/>
  <c r="AA164" i="16"/>
  <c r="AO164" i="16"/>
  <c r="AO130" i="16"/>
  <c r="AA130" i="16"/>
  <c r="AA143" i="16"/>
  <c r="AO143" i="16"/>
  <c r="AA138" i="16"/>
  <c r="AO138" i="16"/>
  <c r="AA134" i="16"/>
  <c r="AO134" i="16"/>
  <c r="AA126" i="16"/>
  <c r="AO126" i="16"/>
  <c r="AA158" i="16"/>
  <c r="AO158" i="16"/>
  <c r="F1" i="3"/>
  <c r="BG3" i="7"/>
  <c r="BH3" i="7" s="1"/>
  <c r="BG4" i="7"/>
  <c r="BG5" i="7"/>
  <c r="BH5" i="7" s="1"/>
  <c r="AU5" i="7" s="1"/>
  <c r="BG6" i="7"/>
  <c r="BG7" i="7"/>
  <c r="BG8" i="7"/>
  <c r="BG9" i="7"/>
  <c r="BH9" i="7" s="1"/>
  <c r="AU9" i="7" s="1"/>
  <c r="BG10" i="7"/>
  <c r="BG11" i="7"/>
  <c r="BG12" i="7"/>
  <c r="BH12" i="7" s="1"/>
  <c r="AU12" i="7" s="1"/>
  <c r="BG13" i="7"/>
  <c r="BH13" i="7" s="1"/>
  <c r="AU13" i="7" s="1"/>
  <c r="BG14" i="7"/>
  <c r="BH14" i="7" s="1"/>
  <c r="AU14" i="7" s="1"/>
  <c r="BG15" i="7"/>
  <c r="BH15" i="7" s="1"/>
  <c r="AU15" i="7" s="1"/>
  <c r="BG16" i="7"/>
  <c r="BH16" i="7" s="1"/>
  <c r="AU16" i="7" s="1"/>
  <c r="BG17" i="7"/>
  <c r="BH17" i="7" s="1"/>
  <c r="AU17" i="7" s="1"/>
  <c r="BG18" i="7"/>
  <c r="BH18" i="7" s="1"/>
  <c r="AU18" i="7" s="1"/>
  <c r="BG19" i="7"/>
  <c r="BH19" i="7" s="1"/>
  <c r="AU19" i="7" s="1"/>
  <c r="BG20" i="7"/>
  <c r="BH20" i="7" s="1"/>
  <c r="AU20" i="7" s="1"/>
  <c r="BG21" i="7"/>
  <c r="BH21" i="7" s="1"/>
  <c r="AU21" i="7" s="1"/>
  <c r="BG22" i="7"/>
  <c r="BH22" i="7" s="1"/>
  <c r="AU22" i="7" s="1"/>
  <c r="BG23" i="7"/>
  <c r="BH23" i="7" s="1"/>
  <c r="AU23" i="7" s="1"/>
  <c r="BG24" i="7"/>
  <c r="BH24" i="7" s="1"/>
  <c r="AU24" i="7" s="1"/>
  <c r="BG25" i="7"/>
  <c r="BH25" i="7" s="1"/>
  <c r="AU25" i="7" s="1"/>
  <c r="BG26" i="7"/>
  <c r="BH26" i="7" s="1"/>
  <c r="AU26" i="7" s="1"/>
  <c r="BG27" i="7"/>
  <c r="BH27" i="7" s="1"/>
  <c r="AU27" i="7" s="1"/>
  <c r="BG28" i="7"/>
  <c r="BH28" i="7" s="1"/>
  <c r="AU28" i="7" s="1"/>
  <c r="BG29" i="7"/>
  <c r="BH29" i="7" s="1"/>
  <c r="AU29" i="7" s="1"/>
  <c r="BG30" i="7"/>
  <c r="BH30" i="7" s="1"/>
  <c r="AU30" i="7" s="1"/>
  <c r="BG31" i="7"/>
  <c r="BH31" i="7" s="1"/>
  <c r="AU31" i="7" s="1"/>
  <c r="BG32" i="7"/>
  <c r="BH32" i="7" s="1"/>
  <c r="AU32" i="7" s="1"/>
  <c r="BG33" i="7"/>
  <c r="BH33" i="7" s="1"/>
  <c r="AU33" i="7" s="1"/>
  <c r="BG34" i="7"/>
  <c r="BH34" i="7" s="1"/>
  <c r="AU34" i="7" s="1"/>
  <c r="BG35" i="7"/>
  <c r="BH35" i="7" s="1"/>
  <c r="AU35" i="7" s="1"/>
  <c r="BG36" i="7"/>
  <c r="BH36" i="7" s="1"/>
  <c r="AU36" i="7" s="1"/>
  <c r="BG37" i="7"/>
  <c r="BH37" i="7" s="1"/>
  <c r="AU37" i="7" s="1"/>
  <c r="BG38" i="7"/>
  <c r="BH38" i="7" s="1"/>
  <c r="AU38" i="7" s="1"/>
  <c r="BG39" i="7"/>
  <c r="BH39" i="7" s="1"/>
  <c r="AU39" i="7" s="1"/>
  <c r="BG40" i="7"/>
  <c r="BH40" i="7" s="1"/>
  <c r="AU40" i="7" s="1"/>
  <c r="BG41" i="7"/>
  <c r="BH41" i="7" s="1"/>
  <c r="AU41" i="7" s="1"/>
  <c r="BG42" i="7"/>
  <c r="BH42" i="7" s="1"/>
  <c r="AU42" i="7" s="1"/>
  <c r="BG43" i="7"/>
  <c r="BH43" i="7" s="1"/>
  <c r="AU43" i="7" s="1"/>
  <c r="BG44" i="7"/>
  <c r="BH44" i="7" s="1"/>
  <c r="AU44" i="7" s="1"/>
  <c r="BG45" i="7"/>
  <c r="BH45" i="7" s="1"/>
  <c r="AU45" i="7" s="1"/>
  <c r="BG46" i="7"/>
  <c r="BH46" i="7" s="1"/>
  <c r="AU46" i="7" s="1"/>
  <c r="BG47" i="7"/>
  <c r="BH47" i="7" s="1"/>
  <c r="AU47" i="7" s="1"/>
  <c r="BG48" i="7"/>
  <c r="BH48" i="7" s="1"/>
  <c r="AU48" i="7" s="1"/>
  <c r="BG49" i="7"/>
  <c r="BH49" i="7" s="1"/>
  <c r="AU49" i="7" s="1"/>
  <c r="BG50" i="7"/>
  <c r="BH50" i="7" s="1"/>
  <c r="AU50" i="7" s="1"/>
  <c r="BG51" i="7"/>
  <c r="BH51" i="7" s="1"/>
  <c r="AU51" i="7" s="1"/>
  <c r="BG52" i="7"/>
  <c r="BH52" i="7" s="1"/>
  <c r="AU52" i="7" s="1"/>
  <c r="BG53" i="7"/>
  <c r="BH53" i="7" s="1"/>
  <c r="AU53" i="7" s="1"/>
  <c r="BG54" i="7"/>
  <c r="BH54" i="7" s="1"/>
  <c r="AU54" i="7" s="1"/>
  <c r="BG55" i="7"/>
  <c r="BH55" i="7" s="1"/>
  <c r="AU55" i="7" s="1"/>
  <c r="BG56" i="7"/>
  <c r="BH56" i="7" s="1"/>
  <c r="AU56" i="7" s="1"/>
  <c r="BG57" i="7"/>
  <c r="BH57" i="7" s="1"/>
  <c r="AU57" i="7" s="1"/>
  <c r="BG58" i="7"/>
  <c r="BH58" i="7" s="1"/>
  <c r="AU58" i="7" s="1"/>
  <c r="BG59" i="7"/>
  <c r="BH59" i="7" s="1"/>
  <c r="AU59" i="7" s="1"/>
  <c r="BG60" i="7"/>
  <c r="BH60" i="7" s="1"/>
  <c r="AU60" i="7" s="1"/>
  <c r="BG61" i="7"/>
  <c r="BH61" i="7" s="1"/>
  <c r="AU61" i="7" s="1"/>
  <c r="BG62" i="7"/>
  <c r="BH62" i="7" s="1"/>
  <c r="AU62" i="7" s="1"/>
  <c r="BG63" i="7"/>
  <c r="BH63" i="7" s="1"/>
  <c r="AU63" i="7" s="1"/>
  <c r="BG64" i="7"/>
  <c r="BH64" i="7" s="1"/>
  <c r="AU64" i="7" s="1"/>
  <c r="BG65" i="7"/>
  <c r="BH65" i="7" s="1"/>
  <c r="AU65" i="7" s="1"/>
  <c r="BG66" i="7"/>
  <c r="BH66" i="7" s="1"/>
  <c r="AU66" i="7" s="1"/>
  <c r="BG67" i="7"/>
  <c r="BH67" i="7" s="1"/>
  <c r="AU67" i="7" s="1"/>
  <c r="BG68" i="7"/>
  <c r="BH68" i="7" s="1"/>
  <c r="AU68" i="7" s="1"/>
  <c r="BG69" i="7"/>
  <c r="BH69" i="7" s="1"/>
  <c r="AU69" i="7" s="1"/>
  <c r="BG70" i="7"/>
  <c r="BH70" i="7" s="1"/>
  <c r="AU70" i="7" s="1"/>
  <c r="BG71" i="7"/>
  <c r="BH71" i="7" s="1"/>
  <c r="AU71" i="7" s="1"/>
  <c r="BG72" i="7"/>
  <c r="BH72" i="7" s="1"/>
  <c r="AU72" i="7" s="1"/>
  <c r="BG73" i="7"/>
  <c r="BH73" i="7" s="1"/>
  <c r="AU73" i="7" s="1"/>
  <c r="BG74" i="7"/>
  <c r="BH74" i="7" s="1"/>
  <c r="AU74" i="7" s="1"/>
  <c r="BG75" i="7"/>
  <c r="BH75" i="7" s="1"/>
  <c r="AU75" i="7" s="1"/>
  <c r="BG76" i="7"/>
  <c r="BH76" i="7" s="1"/>
  <c r="AU76" i="7" s="1"/>
  <c r="BG77" i="7"/>
  <c r="BH77" i="7" s="1"/>
  <c r="AU77" i="7" s="1"/>
  <c r="BG78" i="7"/>
  <c r="BH78" i="7" s="1"/>
  <c r="AU78" i="7" s="1"/>
  <c r="BG79" i="7"/>
  <c r="BH79" i="7" s="1"/>
  <c r="AU79" i="7" s="1"/>
  <c r="BG80" i="7"/>
  <c r="BH80" i="7" s="1"/>
  <c r="AU80" i="7" s="1"/>
  <c r="BG81" i="7"/>
  <c r="BH81" i="7" s="1"/>
  <c r="AU81" i="7" s="1"/>
  <c r="BG82" i="7"/>
  <c r="BH82" i="7" s="1"/>
  <c r="AU82" i="7" s="1"/>
  <c r="BG83" i="7"/>
  <c r="BH83" i="7" s="1"/>
  <c r="AU83" i="7" s="1"/>
  <c r="BG84" i="7"/>
  <c r="BH84" i="7" s="1"/>
  <c r="AU84" i="7" s="1"/>
  <c r="BG85" i="7"/>
  <c r="BH85" i="7" s="1"/>
  <c r="AU85" i="7" s="1"/>
  <c r="BG86" i="7"/>
  <c r="BH86" i="7" s="1"/>
  <c r="AU86" i="7" s="1"/>
  <c r="BG87" i="7"/>
  <c r="BH87" i="7" s="1"/>
  <c r="AU87" i="7" s="1"/>
  <c r="BG88" i="7"/>
  <c r="BH88" i="7" s="1"/>
  <c r="AU88" i="7" s="1"/>
  <c r="BG89" i="7"/>
  <c r="BH89" i="7" s="1"/>
  <c r="AU89" i="7" s="1"/>
  <c r="BG90" i="7"/>
  <c r="BH90" i="7" s="1"/>
  <c r="AU90" i="7" s="1"/>
  <c r="BG91" i="7"/>
  <c r="BH91" i="7" s="1"/>
  <c r="AU91" i="7" s="1"/>
  <c r="BG92" i="7"/>
  <c r="BH92" i="7" s="1"/>
  <c r="AU92" i="7" s="1"/>
  <c r="BG93" i="7"/>
  <c r="BH93" i="7" s="1"/>
  <c r="AU93" i="7" s="1"/>
  <c r="BG94" i="7"/>
  <c r="BH94" i="7" s="1"/>
  <c r="AU94" i="7" s="1"/>
  <c r="BG95" i="7"/>
  <c r="BH95" i="7" s="1"/>
  <c r="AU95" i="7" s="1"/>
  <c r="BG96" i="7"/>
  <c r="BH96" i="7" s="1"/>
  <c r="AU96" i="7" s="1"/>
  <c r="BG97" i="7"/>
  <c r="BH97" i="7" s="1"/>
  <c r="AU97" i="7" s="1"/>
  <c r="BG98" i="7"/>
  <c r="BH98" i="7" s="1"/>
  <c r="AU98" i="7" s="1"/>
  <c r="BG99" i="7"/>
  <c r="BH99" i="7" s="1"/>
  <c r="AU99" i="7" s="1"/>
  <c r="BG100" i="7"/>
  <c r="BH100" i="7" s="1"/>
  <c r="AU100" i="7" s="1"/>
  <c r="BG101" i="7"/>
  <c r="BH101" i="7" s="1"/>
  <c r="AU101" i="7" s="1"/>
  <c r="BG102" i="7"/>
  <c r="BH102" i="7" s="1"/>
  <c r="AU102" i="7" s="1"/>
  <c r="BG103" i="7"/>
  <c r="BH103" i="7" s="1"/>
  <c r="AU103" i="7" s="1"/>
  <c r="BG104" i="7"/>
  <c r="BH104" i="7" s="1"/>
  <c r="AU104" i="7" s="1"/>
  <c r="BG105" i="7"/>
  <c r="BH105" i="7" s="1"/>
  <c r="AU105" i="7" s="1"/>
  <c r="BG106" i="7"/>
  <c r="BH106" i="7" s="1"/>
  <c r="AU106" i="7" s="1"/>
  <c r="BG107" i="7"/>
  <c r="BH107" i="7" s="1"/>
  <c r="AU107" i="7" s="1"/>
  <c r="BG108" i="7"/>
  <c r="BH108" i="7" s="1"/>
  <c r="AU108" i="7" s="1"/>
  <c r="BG109" i="7"/>
  <c r="BH109" i="7" s="1"/>
  <c r="AU109" i="7" s="1"/>
  <c r="BG110" i="7"/>
  <c r="BH110" i="7" s="1"/>
  <c r="AU110" i="7" s="1"/>
  <c r="BG111" i="7"/>
  <c r="BH111" i="7" s="1"/>
  <c r="AU111" i="7" s="1"/>
  <c r="BG112" i="7"/>
  <c r="BH112" i="7" s="1"/>
  <c r="AU112" i="7" s="1"/>
  <c r="BG113" i="7"/>
  <c r="BH113" i="7" s="1"/>
  <c r="AU113" i="7" s="1"/>
  <c r="BG114" i="7"/>
  <c r="BH114" i="7" s="1"/>
  <c r="AU114" i="7" s="1"/>
  <c r="BG115" i="7"/>
  <c r="BH115" i="7" s="1"/>
  <c r="AU115" i="7" s="1"/>
  <c r="BG116" i="7"/>
  <c r="BH116" i="7" s="1"/>
  <c r="AU116" i="7" s="1"/>
  <c r="BG117" i="7"/>
  <c r="BH117" i="7" s="1"/>
  <c r="AU117" i="7" s="1"/>
  <c r="BG118" i="7"/>
  <c r="BH118" i="7" s="1"/>
  <c r="AU118" i="7" s="1"/>
  <c r="BG119" i="7"/>
  <c r="BH119" i="7" s="1"/>
  <c r="AU119" i="7" s="1"/>
  <c r="BG120" i="7"/>
  <c r="BH120" i="7" s="1"/>
  <c r="AU120" i="7" s="1"/>
  <c r="BG121" i="7"/>
  <c r="BH121" i="7" s="1"/>
  <c r="AU121" i="7" s="1"/>
  <c r="BG122" i="7"/>
  <c r="BH122" i="7" s="1"/>
  <c r="AU122" i="7" s="1"/>
  <c r="BG123" i="7"/>
  <c r="BH123" i="7" s="1"/>
  <c r="AU123" i="7" s="1"/>
  <c r="BG124" i="7"/>
  <c r="BH124" i="7" s="1"/>
  <c r="AU124" i="7" s="1"/>
  <c r="BG125" i="7"/>
  <c r="BH125" i="7" s="1"/>
  <c r="AU125" i="7" s="1"/>
  <c r="BG126" i="7"/>
  <c r="BH126" i="7" s="1"/>
  <c r="AU126" i="7" s="1"/>
  <c r="BG127" i="7"/>
  <c r="BH127" i="7" s="1"/>
  <c r="AU127" i="7" s="1"/>
  <c r="BG128" i="7"/>
  <c r="BH128" i="7" s="1"/>
  <c r="AU128" i="7" s="1"/>
  <c r="BG129" i="7"/>
  <c r="BH129" i="7" s="1"/>
  <c r="AU129" i="7" s="1"/>
  <c r="BG130" i="7"/>
  <c r="BH130" i="7" s="1"/>
  <c r="AU130" i="7" s="1"/>
  <c r="BG131" i="7"/>
  <c r="BH131" i="7" s="1"/>
  <c r="AU131" i="7" s="1"/>
  <c r="BG132" i="7"/>
  <c r="BH132" i="7" s="1"/>
  <c r="AU132" i="7" s="1"/>
  <c r="BG133" i="7"/>
  <c r="BH133" i="7" s="1"/>
  <c r="AU133" i="7" s="1"/>
  <c r="BG134" i="7"/>
  <c r="BH134" i="7" s="1"/>
  <c r="AU134" i="7" s="1"/>
  <c r="BG135" i="7"/>
  <c r="BH135" i="7" s="1"/>
  <c r="AU135" i="7" s="1"/>
  <c r="BG136" i="7"/>
  <c r="BH136" i="7" s="1"/>
  <c r="AU136" i="7" s="1"/>
  <c r="BG137" i="7"/>
  <c r="BH137" i="7" s="1"/>
  <c r="AU137" i="7" s="1"/>
  <c r="BG138" i="7"/>
  <c r="BH138" i="7" s="1"/>
  <c r="AU138" i="7" s="1"/>
  <c r="BG139" i="7"/>
  <c r="BH139" i="7" s="1"/>
  <c r="AU139" i="7" s="1"/>
  <c r="BG140" i="7"/>
  <c r="BH140" i="7" s="1"/>
  <c r="AU140" i="7" s="1"/>
  <c r="BG141" i="7"/>
  <c r="BH141" i="7" s="1"/>
  <c r="AU141" i="7" s="1"/>
  <c r="BG142" i="7"/>
  <c r="BH142" i="7" s="1"/>
  <c r="AU142" i="7" s="1"/>
  <c r="BG143" i="7"/>
  <c r="BH143" i="7" s="1"/>
  <c r="AU143" i="7" s="1"/>
  <c r="BG144" i="7"/>
  <c r="BH144" i="7" s="1"/>
  <c r="AU144" i="7" s="1"/>
  <c r="BG145" i="7"/>
  <c r="BH145" i="7" s="1"/>
  <c r="AU145" i="7" s="1"/>
  <c r="BG146" i="7"/>
  <c r="BH146" i="7" s="1"/>
  <c r="AU146" i="7" s="1"/>
  <c r="BG147" i="7"/>
  <c r="BH147" i="7" s="1"/>
  <c r="AU147" i="7" s="1"/>
  <c r="BG148" i="7"/>
  <c r="BH148" i="7" s="1"/>
  <c r="AU148" i="7" s="1"/>
  <c r="BG149" i="7"/>
  <c r="BH149" i="7" s="1"/>
  <c r="AU149" i="7" s="1"/>
  <c r="BG150" i="7"/>
  <c r="BH150" i="7" s="1"/>
  <c r="AU150" i="7" s="1"/>
  <c r="BG151" i="7"/>
  <c r="BH151" i="7" s="1"/>
  <c r="AU151" i="7" s="1"/>
  <c r="BG152" i="7"/>
  <c r="BH152" i="7" s="1"/>
  <c r="AU152" i="7" s="1"/>
  <c r="BG153" i="7"/>
  <c r="BH153" i="7" s="1"/>
  <c r="AU153" i="7" s="1"/>
  <c r="BG154" i="7"/>
  <c r="BH154" i="7" s="1"/>
  <c r="AU154" i="7" s="1"/>
  <c r="BG155" i="7"/>
  <c r="BH155" i="7" s="1"/>
  <c r="AU155" i="7" s="1"/>
  <c r="BG156" i="7"/>
  <c r="BH156" i="7" s="1"/>
  <c r="AU156" i="7" s="1"/>
  <c r="BG157" i="7"/>
  <c r="BH157" i="7" s="1"/>
  <c r="AU157" i="7" s="1"/>
  <c r="BG158" i="7"/>
  <c r="BH158" i="7" s="1"/>
  <c r="AU158" i="7" s="1"/>
  <c r="BG159" i="7"/>
  <c r="BH159" i="7" s="1"/>
  <c r="AU159" i="7" s="1"/>
  <c r="BG160" i="7"/>
  <c r="BH160" i="7" s="1"/>
  <c r="AU160" i="7" s="1"/>
  <c r="BG161" i="7"/>
  <c r="BH161" i="7" s="1"/>
  <c r="AU161" i="7" s="1"/>
  <c r="BG162" i="7"/>
  <c r="BH162" i="7" s="1"/>
  <c r="AU162" i="7" s="1"/>
  <c r="BG163" i="7"/>
  <c r="BH163" i="7" s="1"/>
  <c r="AU163" i="7" s="1"/>
  <c r="BG164" i="7"/>
  <c r="BH164" i="7" s="1"/>
  <c r="AU164" i="7" s="1"/>
  <c r="BG165" i="7"/>
  <c r="BH165" i="7" s="1"/>
  <c r="AU165" i="7" s="1"/>
  <c r="BG166" i="7"/>
  <c r="BH166" i="7" s="1"/>
  <c r="AU166" i="7" s="1"/>
  <c r="BG167" i="7"/>
  <c r="BH167" i="7" s="1"/>
  <c r="AU167" i="7" s="1"/>
  <c r="BG168" i="7"/>
  <c r="BH168" i="7" s="1"/>
  <c r="AU168" i="7" s="1"/>
  <c r="BG169" i="7"/>
  <c r="BH169" i="7" s="1"/>
  <c r="AU169" i="7" s="1"/>
  <c r="BG170" i="7"/>
  <c r="BH170" i="7" s="1"/>
  <c r="AU170" i="7" s="1"/>
  <c r="BG171" i="7"/>
  <c r="BH171" i="7" s="1"/>
  <c r="AU171" i="7" s="1"/>
  <c r="BG172" i="7"/>
  <c r="BH172" i="7" s="1"/>
  <c r="AU172" i="7" s="1"/>
  <c r="BG173" i="7"/>
  <c r="BH173" i="7" s="1"/>
  <c r="AU173" i="7" s="1"/>
  <c r="BG174" i="7"/>
  <c r="BH174" i="7" s="1"/>
  <c r="AU174" i="7" s="1"/>
  <c r="BG175" i="7"/>
  <c r="BH175" i="7" s="1"/>
  <c r="AU175" i="7" s="1"/>
  <c r="BG2" i="7"/>
  <c r="K178" i="16" l="1"/>
  <c r="J178" i="16"/>
  <c r="X178" i="16" s="1"/>
  <c r="AL178" i="16" s="1"/>
  <c r="K166" i="16"/>
  <c r="J166" i="16"/>
  <c r="X166" i="16" s="1"/>
  <c r="AL166" i="16" s="1"/>
  <c r="K158" i="16"/>
  <c r="J158" i="16"/>
  <c r="X158" i="16" s="1"/>
  <c r="AL158" i="16" s="1"/>
  <c r="K146" i="16"/>
  <c r="J146" i="16"/>
  <c r="X146" i="16" s="1"/>
  <c r="AL146" i="16" s="1"/>
  <c r="K138" i="16"/>
  <c r="J138" i="16"/>
  <c r="X138" i="16" s="1"/>
  <c r="AL138" i="16" s="1"/>
  <c r="K126" i="16"/>
  <c r="J126" i="16"/>
  <c r="X126" i="16" s="1"/>
  <c r="AL126" i="16" s="1"/>
  <c r="K118" i="16"/>
  <c r="J118" i="16"/>
  <c r="X118" i="16" s="1"/>
  <c r="AL118" i="16" s="1"/>
  <c r="K106" i="16"/>
  <c r="J106" i="16"/>
  <c r="X106" i="16" s="1"/>
  <c r="AL106" i="16" s="1"/>
  <c r="K94" i="16"/>
  <c r="J94" i="16"/>
  <c r="X94" i="16" s="1"/>
  <c r="AL94" i="16" s="1"/>
  <c r="K86" i="16"/>
  <c r="J86" i="16"/>
  <c r="X86" i="16" s="1"/>
  <c r="AL86" i="16" s="1"/>
  <c r="K74" i="16"/>
  <c r="J74" i="16"/>
  <c r="X74" i="16" s="1"/>
  <c r="AL74" i="16" s="1"/>
  <c r="K62" i="16"/>
  <c r="J62" i="16"/>
  <c r="X62" i="16" s="1"/>
  <c r="AL62" i="16" s="1"/>
  <c r="K54" i="16"/>
  <c r="J54" i="16"/>
  <c r="X54" i="16" s="1"/>
  <c r="AL54" i="16" s="1"/>
  <c r="K42" i="16"/>
  <c r="J42" i="16"/>
  <c r="X42" i="16" s="1"/>
  <c r="AL42" i="16" s="1"/>
  <c r="K34" i="16"/>
  <c r="J34" i="16"/>
  <c r="X34" i="16" s="1"/>
  <c r="AL34" i="16" s="1"/>
  <c r="K22" i="16"/>
  <c r="J22" i="16"/>
  <c r="X22" i="16" s="1"/>
  <c r="AL22" i="16" s="1"/>
  <c r="K181" i="16"/>
  <c r="J181" i="16"/>
  <c r="X181" i="16" s="1"/>
  <c r="AL181" i="16" s="1"/>
  <c r="K177" i="16"/>
  <c r="J177" i="16"/>
  <c r="X177" i="16" s="1"/>
  <c r="AL177" i="16" s="1"/>
  <c r="K173" i="16"/>
  <c r="J173" i="16"/>
  <c r="X173" i="16" s="1"/>
  <c r="AL173" i="16" s="1"/>
  <c r="K169" i="16"/>
  <c r="J169" i="16"/>
  <c r="X169" i="16" s="1"/>
  <c r="AL169" i="16" s="1"/>
  <c r="K165" i="16"/>
  <c r="J165" i="16"/>
  <c r="X165" i="16" s="1"/>
  <c r="AL165" i="16" s="1"/>
  <c r="K161" i="16"/>
  <c r="J161" i="16"/>
  <c r="X161" i="16" s="1"/>
  <c r="AL161" i="16" s="1"/>
  <c r="K157" i="16"/>
  <c r="J157" i="16"/>
  <c r="X157" i="16" s="1"/>
  <c r="AL157" i="16" s="1"/>
  <c r="K153" i="16"/>
  <c r="J153" i="16"/>
  <c r="X153" i="16" s="1"/>
  <c r="AL153" i="16" s="1"/>
  <c r="K149" i="16"/>
  <c r="J149" i="16"/>
  <c r="X149" i="16" s="1"/>
  <c r="AL149" i="16" s="1"/>
  <c r="K145" i="16"/>
  <c r="J145" i="16"/>
  <c r="X145" i="16" s="1"/>
  <c r="AL145" i="16" s="1"/>
  <c r="K141" i="16"/>
  <c r="J141" i="16"/>
  <c r="X141" i="16" s="1"/>
  <c r="AL141" i="16" s="1"/>
  <c r="K137" i="16"/>
  <c r="J137" i="16"/>
  <c r="X137" i="16" s="1"/>
  <c r="AL137" i="16" s="1"/>
  <c r="K133" i="16"/>
  <c r="J133" i="16"/>
  <c r="X133" i="16" s="1"/>
  <c r="AL133" i="16" s="1"/>
  <c r="K129" i="16"/>
  <c r="J129" i="16"/>
  <c r="X129" i="16" s="1"/>
  <c r="AL129" i="16" s="1"/>
  <c r="K125" i="16"/>
  <c r="J125" i="16"/>
  <c r="X125" i="16" s="1"/>
  <c r="AL125" i="16" s="1"/>
  <c r="K121" i="16"/>
  <c r="J121" i="16"/>
  <c r="X121" i="16" s="1"/>
  <c r="AL121" i="16" s="1"/>
  <c r="K117" i="16"/>
  <c r="J117" i="16"/>
  <c r="X117" i="16" s="1"/>
  <c r="AL117" i="16" s="1"/>
  <c r="K113" i="16"/>
  <c r="J113" i="16"/>
  <c r="X113" i="16" s="1"/>
  <c r="AL113" i="16" s="1"/>
  <c r="K109" i="16"/>
  <c r="J109" i="16"/>
  <c r="X109" i="16" s="1"/>
  <c r="AL109" i="16" s="1"/>
  <c r="K105" i="16"/>
  <c r="J105" i="16"/>
  <c r="X105" i="16" s="1"/>
  <c r="AL105" i="16" s="1"/>
  <c r="K101" i="16"/>
  <c r="J101" i="16"/>
  <c r="X101" i="16" s="1"/>
  <c r="AL101" i="16" s="1"/>
  <c r="K97" i="16"/>
  <c r="J97" i="16"/>
  <c r="X97" i="16" s="1"/>
  <c r="AL97" i="16" s="1"/>
  <c r="K93" i="16"/>
  <c r="J93" i="16"/>
  <c r="X93" i="16" s="1"/>
  <c r="AL93" i="16" s="1"/>
  <c r="K89" i="16"/>
  <c r="J89" i="16"/>
  <c r="X89" i="16" s="1"/>
  <c r="AL89" i="16" s="1"/>
  <c r="K85" i="16"/>
  <c r="J85" i="16"/>
  <c r="X85" i="16" s="1"/>
  <c r="AL85" i="16" s="1"/>
  <c r="K81" i="16"/>
  <c r="J81" i="16"/>
  <c r="X81" i="16" s="1"/>
  <c r="AL81" i="16" s="1"/>
  <c r="K77" i="16"/>
  <c r="J77" i="16"/>
  <c r="X77" i="16" s="1"/>
  <c r="AL77" i="16" s="1"/>
  <c r="K73" i="16"/>
  <c r="J73" i="16"/>
  <c r="X73" i="16" s="1"/>
  <c r="AL73" i="16" s="1"/>
  <c r="K69" i="16"/>
  <c r="J69" i="16"/>
  <c r="X69" i="16" s="1"/>
  <c r="AL69" i="16" s="1"/>
  <c r="K65" i="16"/>
  <c r="J65" i="16"/>
  <c r="X65" i="16" s="1"/>
  <c r="AL65" i="16" s="1"/>
  <c r="K61" i="16"/>
  <c r="J61" i="16"/>
  <c r="X61" i="16" s="1"/>
  <c r="AL61" i="16" s="1"/>
  <c r="K57" i="16"/>
  <c r="J57" i="16"/>
  <c r="X57" i="16" s="1"/>
  <c r="AL57" i="16" s="1"/>
  <c r="K53" i="16"/>
  <c r="J53" i="16"/>
  <c r="X53" i="16" s="1"/>
  <c r="AL53" i="16" s="1"/>
  <c r="K49" i="16"/>
  <c r="J49" i="16"/>
  <c r="X49" i="16" s="1"/>
  <c r="AL49" i="16" s="1"/>
  <c r="K45" i="16"/>
  <c r="J45" i="16"/>
  <c r="X45" i="16" s="1"/>
  <c r="AL45" i="16" s="1"/>
  <c r="K41" i="16"/>
  <c r="J41" i="16"/>
  <c r="X41" i="16" s="1"/>
  <c r="AL41" i="16" s="1"/>
  <c r="K37" i="16"/>
  <c r="J37" i="16"/>
  <c r="X37" i="16" s="1"/>
  <c r="AL37" i="16" s="1"/>
  <c r="K33" i="16"/>
  <c r="J33" i="16"/>
  <c r="X33" i="16" s="1"/>
  <c r="AL33" i="16" s="1"/>
  <c r="K29" i="16"/>
  <c r="J29" i="16"/>
  <c r="X29" i="16" s="1"/>
  <c r="AL29" i="16" s="1"/>
  <c r="K25" i="16"/>
  <c r="J25" i="16"/>
  <c r="X25" i="16" s="1"/>
  <c r="AL25" i="16" s="1"/>
  <c r="K21" i="16"/>
  <c r="J21" i="16"/>
  <c r="X21" i="16" s="1"/>
  <c r="AL21" i="16" s="1"/>
  <c r="K170" i="16"/>
  <c r="J170" i="16"/>
  <c r="X170" i="16" s="1"/>
  <c r="AL170" i="16" s="1"/>
  <c r="K154" i="16"/>
  <c r="J154" i="16"/>
  <c r="X154" i="16" s="1"/>
  <c r="AL154" i="16" s="1"/>
  <c r="K134" i="16"/>
  <c r="J134" i="16"/>
  <c r="X134" i="16" s="1"/>
  <c r="AL134" i="16" s="1"/>
  <c r="K114" i="16"/>
  <c r="J114" i="16"/>
  <c r="X114" i="16" s="1"/>
  <c r="AL114" i="16" s="1"/>
  <c r="K102" i="16"/>
  <c r="J102" i="16"/>
  <c r="X102" i="16" s="1"/>
  <c r="AL102" i="16" s="1"/>
  <c r="K82" i="16"/>
  <c r="J82" i="16"/>
  <c r="X82" i="16" s="1"/>
  <c r="AL82" i="16" s="1"/>
  <c r="K66" i="16"/>
  <c r="J66" i="16"/>
  <c r="X66" i="16" s="1"/>
  <c r="AL66" i="16" s="1"/>
  <c r="K50" i="16"/>
  <c r="J50" i="16"/>
  <c r="X50" i="16" s="1"/>
  <c r="AL50" i="16" s="1"/>
  <c r="K30" i="16"/>
  <c r="J30" i="16"/>
  <c r="X30" i="16" s="1"/>
  <c r="AL30" i="16" s="1"/>
  <c r="K176" i="16"/>
  <c r="J176" i="16"/>
  <c r="X176" i="16" s="1"/>
  <c r="AL176" i="16" s="1"/>
  <c r="K168" i="16"/>
  <c r="J168" i="16"/>
  <c r="X168" i="16" s="1"/>
  <c r="AL168" i="16" s="1"/>
  <c r="K156" i="16"/>
  <c r="J156" i="16"/>
  <c r="X156" i="16" s="1"/>
  <c r="AL156" i="16" s="1"/>
  <c r="K144" i="16"/>
  <c r="J144" i="16"/>
  <c r="X144" i="16" s="1"/>
  <c r="AL144" i="16" s="1"/>
  <c r="K132" i="16"/>
  <c r="J132" i="16"/>
  <c r="X132" i="16" s="1"/>
  <c r="AL132" i="16" s="1"/>
  <c r="K124" i="16"/>
  <c r="J124" i="16"/>
  <c r="X124" i="16" s="1"/>
  <c r="AL124" i="16" s="1"/>
  <c r="K112" i="16"/>
  <c r="J112" i="16"/>
  <c r="X112" i="16" s="1"/>
  <c r="AL112" i="16" s="1"/>
  <c r="K104" i="16"/>
  <c r="J104" i="16"/>
  <c r="X104" i="16" s="1"/>
  <c r="AL104" i="16" s="1"/>
  <c r="K100" i="16"/>
  <c r="J100" i="16"/>
  <c r="X100" i="16" s="1"/>
  <c r="AL100" i="16" s="1"/>
  <c r="K96" i="16"/>
  <c r="J96" i="16"/>
  <c r="X96" i="16" s="1"/>
  <c r="AL96" i="16" s="1"/>
  <c r="K92" i="16"/>
  <c r="J92" i="16"/>
  <c r="X92" i="16" s="1"/>
  <c r="AL92" i="16" s="1"/>
  <c r="K88" i="16"/>
  <c r="J88" i="16"/>
  <c r="X88" i="16" s="1"/>
  <c r="AL88" i="16" s="1"/>
  <c r="K84" i="16"/>
  <c r="J84" i="16"/>
  <c r="X84" i="16" s="1"/>
  <c r="AL84" i="16" s="1"/>
  <c r="K80" i="16"/>
  <c r="J80" i="16"/>
  <c r="X80" i="16" s="1"/>
  <c r="AL80" i="16" s="1"/>
  <c r="K76" i="16"/>
  <c r="J76" i="16"/>
  <c r="X76" i="16" s="1"/>
  <c r="AL76" i="16" s="1"/>
  <c r="K72" i="16"/>
  <c r="J72" i="16"/>
  <c r="X72" i="16" s="1"/>
  <c r="AL72" i="16" s="1"/>
  <c r="K68" i="16"/>
  <c r="J68" i="16"/>
  <c r="X68" i="16" s="1"/>
  <c r="AL68" i="16" s="1"/>
  <c r="K64" i="16"/>
  <c r="J64" i="16"/>
  <c r="X64" i="16" s="1"/>
  <c r="AL64" i="16" s="1"/>
  <c r="K60" i="16"/>
  <c r="J60" i="16"/>
  <c r="X60" i="16" s="1"/>
  <c r="AL60" i="16" s="1"/>
  <c r="K56" i="16"/>
  <c r="J56" i="16"/>
  <c r="X56" i="16" s="1"/>
  <c r="AL56" i="16" s="1"/>
  <c r="K52" i="16"/>
  <c r="J52" i="16"/>
  <c r="X52" i="16" s="1"/>
  <c r="AL52" i="16" s="1"/>
  <c r="K48" i="16"/>
  <c r="J48" i="16"/>
  <c r="X48" i="16" s="1"/>
  <c r="AL48" i="16" s="1"/>
  <c r="K44" i="16"/>
  <c r="J44" i="16"/>
  <c r="X44" i="16" s="1"/>
  <c r="AL44" i="16" s="1"/>
  <c r="K40" i="16"/>
  <c r="J40" i="16"/>
  <c r="X40" i="16" s="1"/>
  <c r="AL40" i="16" s="1"/>
  <c r="K36" i="16"/>
  <c r="J36" i="16"/>
  <c r="X36" i="16" s="1"/>
  <c r="AL36" i="16" s="1"/>
  <c r="K32" i="16"/>
  <c r="J32" i="16"/>
  <c r="X32" i="16" s="1"/>
  <c r="AL32" i="16" s="1"/>
  <c r="K28" i="16"/>
  <c r="J28" i="16"/>
  <c r="X28" i="16" s="1"/>
  <c r="AL28" i="16" s="1"/>
  <c r="K24" i="16"/>
  <c r="J24" i="16"/>
  <c r="X24" i="16" s="1"/>
  <c r="AL24" i="16" s="1"/>
  <c r="K20" i="16"/>
  <c r="J20" i="16"/>
  <c r="X20" i="16" s="1"/>
  <c r="AL20" i="16" s="1"/>
  <c r="J16" i="16"/>
  <c r="X16" i="16" s="1"/>
  <c r="AL16" i="16" s="1"/>
  <c r="K16" i="16"/>
  <c r="K182" i="16"/>
  <c r="J182" i="16"/>
  <c r="X182" i="16" s="1"/>
  <c r="AL182" i="16" s="1"/>
  <c r="K174" i="16"/>
  <c r="J174" i="16"/>
  <c r="X174" i="16" s="1"/>
  <c r="AL174" i="16" s="1"/>
  <c r="K162" i="16"/>
  <c r="J162" i="16"/>
  <c r="X162" i="16" s="1"/>
  <c r="AL162" i="16" s="1"/>
  <c r="K150" i="16"/>
  <c r="J150" i="16"/>
  <c r="X150" i="16" s="1"/>
  <c r="AL150" i="16" s="1"/>
  <c r="K142" i="16"/>
  <c r="J142" i="16"/>
  <c r="X142" i="16" s="1"/>
  <c r="AL142" i="16" s="1"/>
  <c r="K130" i="16"/>
  <c r="J130" i="16"/>
  <c r="X130" i="16" s="1"/>
  <c r="AL130" i="16" s="1"/>
  <c r="K122" i="16"/>
  <c r="J122" i="16"/>
  <c r="X122" i="16" s="1"/>
  <c r="AL122" i="16" s="1"/>
  <c r="K110" i="16"/>
  <c r="J110" i="16"/>
  <c r="X110" i="16" s="1"/>
  <c r="AL110" i="16" s="1"/>
  <c r="K98" i="16"/>
  <c r="J98" i="16"/>
  <c r="X98" i="16" s="1"/>
  <c r="AL98" i="16" s="1"/>
  <c r="K90" i="16"/>
  <c r="J90" i="16"/>
  <c r="X90" i="16" s="1"/>
  <c r="AL90" i="16" s="1"/>
  <c r="K78" i="16"/>
  <c r="J78" i="16"/>
  <c r="X78" i="16" s="1"/>
  <c r="AL78" i="16" s="1"/>
  <c r="K70" i="16"/>
  <c r="J70" i="16"/>
  <c r="X70" i="16" s="1"/>
  <c r="AL70" i="16" s="1"/>
  <c r="K58" i="16"/>
  <c r="J58" i="16"/>
  <c r="X58" i="16" s="1"/>
  <c r="AL58" i="16" s="1"/>
  <c r="K46" i="16"/>
  <c r="J46" i="16"/>
  <c r="X46" i="16" s="1"/>
  <c r="AL46" i="16" s="1"/>
  <c r="K38" i="16"/>
  <c r="J38" i="16"/>
  <c r="X38" i="16" s="1"/>
  <c r="AL38" i="16" s="1"/>
  <c r="K26" i="16"/>
  <c r="J26" i="16"/>
  <c r="X26" i="16" s="1"/>
  <c r="AL26" i="16" s="1"/>
  <c r="K180" i="16"/>
  <c r="J180" i="16"/>
  <c r="X180" i="16" s="1"/>
  <c r="AL180" i="16" s="1"/>
  <c r="K172" i="16"/>
  <c r="J172" i="16"/>
  <c r="X172" i="16" s="1"/>
  <c r="AL172" i="16" s="1"/>
  <c r="K164" i="16"/>
  <c r="J164" i="16"/>
  <c r="X164" i="16" s="1"/>
  <c r="AL164" i="16" s="1"/>
  <c r="K160" i="16"/>
  <c r="J160" i="16"/>
  <c r="X160" i="16" s="1"/>
  <c r="AL160" i="16" s="1"/>
  <c r="K152" i="16"/>
  <c r="J152" i="16"/>
  <c r="X152" i="16" s="1"/>
  <c r="AL152" i="16" s="1"/>
  <c r="K148" i="16"/>
  <c r="J148" i="16"/>
  <c r="X148" i="16" s="1"/>
  <c r="AL148" i="16" s="1"/>
  <c r="K140" i="16"/>
  <c r="J140" i="16"/>
  <c r="X140" i="16" s="1"/>
  <c r="AL140" i="16" s="1"/>
  <c r="K136" i="16"/>
  <c r="J136" i="16"/>
  <c r="X136" i="16" s="1"/>
  <c r="AL136" i="16" s="1"/>
  <c r="K128" i="16"/>
  <c r="J128" i="16"/>
  <c r="X128" i="16" s="1"/>
  <c r="AL128" i="16" s="1"/>
  <c r="K120" i="16"/>
  <c r="J120" i="16"/>
  <c r="X120" i="16" s="1"/>
  <c r="AL120" i="16" s="1"/>
  <c r="K116" i="16"/>
  <c r="J116" i="16"/>
  <c r="X116" i="16" s="1"/>
  <c r="AL116" i="16" s="1"/>
  <c r="K108" i="16"/>
  <c r="J108" i="16"/>
  <c r="X108" i="16" s="1"/>
  <c r="AL108" i="16" s="1"/>
  <c r="K179" i="16"/>
  <c r="J179" i="16"/>
  <c r="X179" i="16" s="1"/>
  <c r="AL179" i="16" s="1"/>
  <c r="K175" i="16"/>
  <c r="J175" i="16"/>
  <c r="X175" i="16" s="1"/>
  <c r="AL175" i="16" s="1"/>
  <c r="K171" i="16"/>
  <c r="J171" i="16"/>
  <c r="X171" i="16" s="1"/>
  <c r="AL171" i="16" s="1"/>
  <c r="K167" i="16"/>
  <c r="J167" i="16"/>
  <c r="X167" i="16" s="1"/>
  <c r="AL167" i="16" s="1"/>
  <c r="K163" i="16"/>
  <c r="J163" i="16"/>
  <c r="X163" i="16" s="1"/>
  <c r="AL163" i="16" s="1"/>
  <c r="K159" i="16"/>
  <c r="J159" i="16"/>
  <c r="X159" i="16" s="1"/>
  <c r="AL159" i="16" s="1"/>
  <c r="K155" i="16"/>
  <c r="J155" i="16"/>
  <c r="X155" i="16" s="1"/>
  <c r="AL155" i="16" s="1"/>
  <c r="K151" i="16"/>
  <c r="J151" i="16"/>
  <c r="X151" i="16" s="1"/>
  <c r="AL151" i="16" s="1"/>
  <c r="K147" i="16"/>
  <c r="J147" i="16"/>
  <c r="X147" i="16" s="1"/>
  <c r="AL147" i="16" s="1"/>
  <c r="K143" i="16"/>
  <c r="J143" i="16"/>
  <c r="X143" i="16" s="1"/>
  <c r="AL143" i="16" s="1"/>
  <c r="K139" i="16"/>
  <c r="J139" i="16"/>
  <c r="X139" i="16" s="1"/>
  <c r="AL139" i="16" s="1"/>
  <c r="K135" i="16"/>
  <c r="J135" i="16"/>
  <c r="X135" i="16" s="1"/>
  <c r="AL135" i="16" s="1"/>
  <c r="K131" i="16"/>
  <c r="J131" i="16"/>
  <c r="X131" i="16" s="1"/>
  <c r="AL131" i="16" s="1"/>
  <c r="K127" i="16"/>
  <c r="J127" i="16"/>
  <c r="X127" i="16" s="1"/>
  <c r="AL127" i="16" s="1"/>
  <c r="K123" i="16"/>
  <c r="J123" i="16"/>
  <c r="X123" i="16" s="1"/>
  <c r="AL123" i="16" s="1"/>
  <c r="K119" i="16"/>
  <c r="J119" i="16"/>
  <c r="X119" i="16" s="1"/>
  <c r="AL119" i="16" s="1"/>
  <c r="K115" i="16"/>
  <c r="J115" i="16"/>
  <c r="X115" i="16" s="1"/>
  <c r="AL115" i="16" s="1"/>
  <c r="K111" i="16"/>
  <c r="J111" i="16"/>
  <c r="X111" i="16" s="1"/>
  <c r="AL111" i="16" s="1"/>
  <c r="K107" i="16"/>
  <c r="J107" i="16"/>
  <c r="X107" i="16" s="1"/>
  <c r="AL107" i="16" s="1"/>
  <c r="K103" i="16"/>
  <c r="J103" i="16"/>
  <c r="X103" i="16" s="1"/>
  <c r="AL103" i="16" s="1"/>
  <c r="K99" i="16"/>
  <c r="J99" i="16"/>
  <c r="X99" i="16" s="1"/>
  <c r="AL99" i="16" s="1"/>
  <c r="K95" i="16"/>
  <c r="J95" i="16"/>
  <c r="X95" i="16" s="1"/>
  <c r="AL95" i="16" s="1"/>
  <c r="K91" i="16"/>
  <c r="J91" i="16"/>
  <c r="X91" i="16" s="1"/>
  <c r="AL91" i="16" s="1"/>
  <c r="K87" i="16"/>
  <c r="J87" i="16"/>
  <c r="X87" i="16" s="1"/>
  <c r="AL87" i="16" s="1"/>
  <c r="K83" i="16"/>
  <c r="J83" i="16"/>
  <c r="X83" i="16" s="1"/>
  <c r="AL83" i="16" s="1"/>
  <c r="K79" i="16"/>
  <c r="J79" i="16"/>
  <c r="X79" i="16" s="1"/>
  <c r="AL79" i="16" s="1"/>
  <c r="K75" i="16"/>
  <c r="J75" i="16"/>
  <c r="X75" i="16" s="1"/>
  <c r="AL75" i="16" s="1"/>
  <c r="K71" i="16"/>
  <c r="J71" i="16"/>
  <c r="X71" i="16" s="1"/>
  <c r="AL71" i="16" s="1"/>
  <c r="K67" i="16"/>
  <c r="J67" i="16"/>
  <c r="X67" i="16" s="1"/>
  <c r="AL67" i="16" s="1"/>
  <c r="K63" i="16"/>
  <c r="J63" i="16"/>
  <c r="X63" i="16" s="1"/>
  <c r="AL63" i="16" s="1"/>
  <c r="K59" i="16"/>
  <c r="J59" i="16"/>
  <c r="X59" i="16" s="1"/>
  <c r="AL59" i="16" s="1"/>
  <c r="K55" i="16"/>
  <c r="J55" i="16"/>
  <c r="X55" i="16" s="1"/>
  <c r="AL55" i="16" s="1"/>
  <c r="K51" i="16"/>
  <c r="J51" i="16"/>
  <c r="X51" i="16" s="1"/>
  <c r="AL51" i="16" s="1"/>
  <c r="K47" i="16"/>
  <c r="J47" i="16"/>
  <c r="X47" i="16" s="1"/>
  <c r="AL47" i="16" s="1"/>
  <c r="K43" i="16"/>
  <c r="J43" i="16"/>
  <c r="X43" i="16" s="1"/>
  <c r="AL43" i="16" s="1"/>
  <c r="K39" i="16"/>
  <c r="J39" i="16"/>
  <c r="X39" i="16" s="1"/>
  <c r="AL39" i="16" s="1"/>
  <c r="K35" i="16"/>
  <c r="J35" i="16"/>
  <c r="X35" i="16" s="1"/>
  <c r="AL35" i="16" s="1"/>
  <c r="K31" i="16"/>
  <c r="J31" i="16"/>
  <c r="X31" i="16" s="1"/>
  <c r="AL31" i="16" s="1"/>
  <c r="K27" i="16"/>
  <c r="J27" i="16"/>
  <c r="X27" i="16" s="1"/>
  <c r="AL27" i="16" s="1"/>
  <c r="K23" i="16"/>
  <c r="J23" i="16"/>
  <c r="X23" i="16" s="1"/>
  <c r="AL23" i="16" s="1"/>
  <c r="K19" i="16"/>
  <c r="J19" i="16"/>
  <c r="X19" i="16" s="1"/>
  <c r="AL19" i="16" s="1"/>
  <c r="J12" i="16"/>
  <c r="X12" i="16" s="1"/>
  <c r="AL12" i="16" s="1"/>
  <c r="K12" i="16"/>
  <c r="BS3" i="7"/>
  <c r="BV3" i="7" s="1"/>
  <c r="BS11" i="7"/>
  <c r="BV11" i="7" s="1"/>
  <c r="BS15" i="7"/>
  <c r="BV15" i="7" s="1"/>
  <c r="BS4" i="7"/>
  <c r="BV4" i="7" s="1"/>
  <c r="BS8" i="7"/>
  <c r="BV8" i="7" s="1"/>
  <c r="BS12" i="7"/>
  <c r="BV12" i="7" s="1"/>
  <c r="BS5" i="7"/>
  <c r="BV5" i="7" s="1"/>
  <c r="BS9" i="7"/>
  <c r="BV9" i="7" s="1"/>
  <c r="BS13" i="7"/>
  <c r="BV13" i="7" s="1"/>
  <c r="BS6" i="7"/>
  <c r="BV6" i="7" s="1"/>
  <c r="BS10" i="7"/>
  <c r="BV10" i="7" s="1"/>
  <c r="BS14" i="7"/>
  <c r="BV14" i="7" s="1"/>
  <c r="AU3" i="7"/>
  <c r="BK3" i="7"/>
  <c r="BN3" i="7" s="1"/>
  <c r="BK11" i="7"/>
  <c r="BN11" i="7" s="1"/>
  <c r="BK15" i="7"/>
  <c r="BN15" i="7" s="1"/>
  <c r="BK4" i="7"/>
  <c r="BN4" i="7" s="1"/>
  <c r="BK8" i="7"/>
  <c r="BN8" i="7" s="1"/>
  <c r="BK12" i="7"/>
  <c r="BN12" i="7" s="1"/>
  <c r="BK5" i="7"/>
  <c r="BN5" i="7" s="1"/>
  <c r="BK9" i="7"/>
  <c r="BN9" i="7" s="1"/>
  <c r="BK13" i="7"/>
  <c r="BN13" i="7" s="1"/>
  <c r="BK6" i="7"/>
  <c r="BN6" i="7" s="1"/>
  <c r="BK10" i="7"/>
  <c r="BN10" i="7" s="1"/>
  <c r="BK14" i="7"/>
  <c r="BN14" i="7" s="1"/>
  <c r="BH11" i="7"/>
  <c r="AU11" i="7" s="1"/>
  <c r="BH7" i="7"/>
  <c r="AU7" i="7" s="1"/>
  <c r="BH8" i="7"/>
  <c r="AU8" i="7" s="1"/>
  <c r="BH4" i="7"/>
  <c r="BH10" i="7"/>
  <c r="AU10" i="7" s="1"/>
  <c r="BH6" i="7"/>
  <c r="AU6" i="7" s="1"/>
  <c r="CA6" i="7"/>
  <c r="CB6" i="7" s="1"/>
  <c r="BL6" i="7"/>
  <c r="BO6" i="7" s="1"/>
  <c r="BL10" i="7"/>
  <c r="BO10" i="7" s="1"/>
  <c r="BL14" i="7"/>
  <c r="BO14" i="7" s="1"/>
  <c r="BJ6" i="7"/>
  <c r="BM6" i="7" s="1"/>
  <c r="BJ10" i="7"/>
  <c r="BM10" i="7" s="1"/>
  <c r="BJ14" i="7"/>
  <c r="BM14" i="7" s="1"/>
  <c r="BT6" i="7"/>
  <c r="BT10" i="7"/>
  <c r="BW10" i="7" s="1"/>
  <c r="BT14" i="7"/>
  <c r="BW14" i="7" s="1"/>
  <c r="BR6" i="7"/>
  <c r="BR10" i="7"/>
  <c r="BU10" i="7" s="1"/>
  <c r="BR14" i="7"/>
  <c r="BU14" i="7" s="1"/>
  <c r="BH2" i="7"/>
  <c r="BL9" i="7"/>
  <c r="BO9" i="7" s="1"/>
  <c r="BJ13" i="7"/>
  <c r="BM13" i="7" s="1"/>
  <c r="BT13" i="7"/>
  <c r="BW13" i="7" s="1"/>
  <c r="BR4" i="7"/>
  <c r="BU4" i="7" s="1"/>
  <c r="BL11" i="7"/>
  <c r="BO11" i="7" s="1"/>
  <c r="BL15" i="7"/>
  <c r="BO15" i="7" s="1"/>
  <c r="BJ11" i="7"/>
  <c r="BM11" i="7" s="1"/>
  <c r="BJ15" i="7"/>
  <c r="BM15" i="7" s="1"/>
  <c r="BT11" i="7"/>
  <c r="BW11" i="7" s="1"/>
  <c r="BT15" i="7"/>
  <c r="BW15" i="7" s="1"/>
  <c r="BR11" i="7"/>
  <c r="BU11" i="7" s="1"/>
  <c r="BR15" i="7"/>
  <c r="BU15" i="7" s="1"/>
  <c r="BL4" i="7"/>
  <c r="BJ4" i="7"/>
  <c r="BT4" i="7"/>
  <c r="BW4" i="7" s="1"/>
  <c r="BR9" i="7"/>
  <c r="BU9" i="7" s="1"/>
  <c r="BL3" i="7"/>
  <c r="BL8" i="7"/>
  <c r="BO8" i="7" s="1"/>
  <c r="BL12" i="7"/>
  <c r="BO12" i="7" s="1"/>
  <c r="BJ3" i="7"/>
  <c r="BJ8" i="7"/>
  <c r="BM8" i="7" s="1"/>
  <c r="BJ12" i="7"/>
  <c r="BM12" i="7" s="1"/>
  <c r="BT3" i="7"/>
  <c r="BT8" i="7"/>
  <c r="BW8" i="7" s="1"/>
  <c r="BT12" i="7"/>
  <c r="BW12" i="7" s="1"/>
  <c r="BR3" i="7"/>
  <c r="BR8" i="7"/>
  <c r="BU8" i="7" s="1"/>
  <c r="BR12" i="7"/>
  <c r="BU12" i="7" s="1"/>
  <c r="BL13" i="7"/>
  <c r="BO13" i="7" s="1"/>
  <c r="BJ9" i="7"/>
  <c r="BM9" i="7" s="1"/>
  <c r="BT9" i="7"/>
  <c r="BW9" i="7" s="1"/>
  <c r="BR13" i="7"/>
  <c r="BU13" i="7" s="1"/>
  <c r="BJ5" i="7"/>
  <c r="BM5" i="7" s="1"/>
  <c r="BL5" i="7"/>
  <c r="BO5" i="7" s="1"/>
  <c r="CA13" i="7"/>
  <c r="CB13" i="7" s="1"/>
  <c r="CA5" i="7"/>
  <c r="CB5" i="7" s="1"/>
  <c r="CA12" i="7"/>
  <c r="CB12" i="7" s="1"/>
  <c r="CA8" i="7"/>
  <c r="CB8" i="7" s="1"/>
  <c r="CA4" i="7"/>
  <c r="CB4" i="7" s="1"/>
  <c r="CA15" i="7"/>
  <c r="CB15" i="7" s="1"/>
  <c r="CA11" i="7"/>
  <c r="CB11" i="7" s="1"/>
  <c r="CA3" i="7"/>
  <c r="CB3" i="7" s="1"/>
  <c r="CA9" i="7"/>
  <c r="CB9" i="7" s="1"/>
  <c r="CA14" i="7"/>
  <c r="CB14" i="7" s="1"/>
  <c r="CA10" i="7"/>
  <c r="CB10" i="7" s="1"/>
  <c r="BY14" i="7"/>
  <c r="BZ14" i="7" s="1"/>
  <c r="BY13" i="7"/>
  <c r="BZ13" i="7" s="1"/>
  <c r="BY9" i="7"/>
  <c r="BZ9" i="7" s="1"/>
  <c r="BY10" i="7"/>
  <c r="BZ10" i="7" s="1"/>
  <c r="BY12" i="7"/>
  <c r="BZ12" i="7" s="1"/>
  <c r="BY8" i="7"/>
  <c r="BZ8" i="7" s="1"/>
  <c r="BY4" i="7"/>
  <c r="BZ4" i="7" s="1"/>
  <c r="BY6" i="7"/>
  <c r="BZ6" i="7" s="1"/>
  <c r="BY15" i="7"/>
  <c r="BZ15" i="7" s="1"/>
  <c r="BY11" i="7"/>
  <c r="BZ11" i="7" s="1"/>
  <c r="K15" i="16" l="1"/>
  <c r="J15" i="16"/>
  <c r="X15" i="16" s="1"/>
  <c r="AL15" i="16" s="1"/>
  <c r="AM16" i="16"/>
  <c r="Y16" i="16"/>
  <c r="K13" i="16"/>
  <c r="J13" i="16"/>
  <c r="X13" i="16" s="1"/>
  <c r="AL13" i="16" s="1"/>
  <c r="K14" i="16"/>
  <c r="J14" i="16"/>
  <c r="X14" i="16" s="1"/>
  <c r="AL14" i="16" s="1"/>
  <c r="AM23" i="16"/>
  <c r="Y23" i="16"/>
  <c r="Y31" i="16"/>
  <c r="AM31" i="16"/>
  <c r="Y39" i="16"/>
  <c r="AM39" i="16"/>
  <c r="Y47" i="16"/>
  <c r="AM47" i="16"/>
  <c r="AM55" i="16"/>
  <c r="Y55" i="16"/>
  <c r="AM63" i="16"/>
  <c r="Y63" i="16"/>
  <c r="Y71" i="16"/>
  <c r="AM71" i="16"/>
  <c r="Y79" i="16"/>
  <c r="AM79" i="16"/>
  <c r="Y87" i="16"/>
  <c r="AM87" i="16"/>
  <c r="Y95" i="16"/>
  <c r="AM95" i="16"/>
  <c r="Y103" i="16"/>
  <c r="AM103" i="16"/>
  <c r="Y111" i="16"/>
  <c r="AM111" i="16"/>
  <c r="Y119" i="16"/>
  <c r="AM119" i="16"/>
  <c r="Y127" i="16"/>
  <c r="AM127" i="16"/>
  <c r="Y135" i="16"/>
  <c r="AM135" i="16"/>
  <c r="Y143" i="16"/>
  <c r="AM143" i="16"/>
  <c r="Y151" i="16"/>
  <c r="AM151" i="16"/>
  <c r="Y159" i="16"/>
  <c r="AM159" i="16"/>
  <c r="Y167" i="16"/>
  <c r="AM167" i="16"/>
  <c r="AM175" i="16"/>
  <c r="Y175" i="16"/>
  <c r="Y108" i="16"/>
  <c r="AM108" i="16"/>
  <c r="AM120" i="16"/>
  <c r="Y120" i="16"/>
  <c r="AM136" i="16"/>
  <c r="Y136" i="16"/>
  <c r="AM148" i="16"/>
  <c r="Y148" i="16"/>
  <c r="AM160" i="16"/>
  <c r="Y160" i="16"/>
  <c r="Y172" i="16"/>
  <c r="AM172" i="16"/>
  <c r="Y26" i="16"/>
  <c r="AM26" i="16"/>
  <c r="Y46" i="16"/>
  <c r="AM46" i="16"/>
  <c r="Y70" i="16"/>
  <c r="AM70" i="16"/>
  <c r="AM90" i="16"/>
  <c r="Y90" i="16"/>
  <c r="Y110" i="16"/>
  <c r="AM110" i="16"/>
  <c r="Y130" i="16"/>
  <c r="AM130" i="16"/>
  <c r="AM150" i="16"/>
  <c r="Y150" i="16"/>
  <c r="Y174" i="16"/>
  <c r="AM174" i="16"/>
  <c r="AM24" i="16"/>
  <c r="Y24" i="16"/>
  <c r="Y32" i="16"/>
  <c r="AM32" i="16"/>
  <c r="AM40" i="16"/>
  <c r="Y40" i="16"/>
  <c r="AM48" i="16"/>
  <c r="Y48" i="16"/>
  <c r="AM56" i="16"/>
  <c r="Y56" i="16"/>
  <c r="Y64" i="16"/>
  <c r="AM64" i="16"/>
  <c r="Y72" i="16"/>
  <c r="AM72" i="16"/>
  <c r="AM80" i="16"/>
  <c r="Y80" i="16"/>
  <c r="Y88" i="16"/>
  <c r="AM88" i="16"/>
  <c r="AM96" i="16"/>
  <c r="Y96" i="16"/>
  <c r="AM104" i="16"/>
  <c r="Y104" i="16"/>
  <c r="AM124" i="16"/>
  <c r="Y124" i="16"/>
  <c r="AM144" i="16"/>
  <c r="Y144" i="16"/>
  <c r="Y168" i="16"/>
  <c r="AM168" i="16"/>
  <c r="AM30" i="16"/>
  <c r="Y30" i="16"/>
  <c r="Y66" i="16"/>
  <c r="AM66" i="16"/>
  <c r="Y102" i="16"/>
  <c r="AM102" i="16"/>
  <c r="AM134" i="16"/>
  <c r="Y134" i="16"/>
  <c r="AM170" i="16"/>
  <c r="Y170" i="16"/>
  <c r="Y25" i="16"/>
  <c r="AM25" i="16"/>
  <c r="AM33" i="16"/>
  <c r="Y33" i="16"/>
  <c r="AM41" i="16"/>
  <c r="Y41" i="16"/>
  <c r="Y49" i="16"/>
  <c r="AM49" i="16"/>
  <c r="Y57" i="16"/>
  <c r="AM57" i="16"/>
  <c r="AM65" i="16"/>
  <c r="Y65" i="16"/>
  <c r="Y73" i="16"/>
  <c r="AM73" i="16"/>
  <c r="Y81" i="16"/>
  <c r="AM81" i="16"/>
  <c r="AM89" i="16"/>
  <c r="Y89" i="16"/>
  <c r="Y97" i="16"/>
  <c r="AM97" i="16"/>
  <c r="Y105" i="16"/>
  <c r="AM105" i="16"/>
  <c r="Y113" i="16"/>
  <c r="AM113" i="16"/>
  <c r="Y121" i="16"/>
  <c r="AM121" i="16"/>
  <c r="Y129" i="16"/>
  <c r="AM129" i="16"/>
  <c r="Y137" i="16"/>
  <c r="AM137" i="16"/>
  <c r="Y145" i="16"/>
  <c r="AM145" i="16"/>
  <c r="Y153" i="16"/>
  <c r="AM153" i="16"/>
  <c r="AM161" i="16"/>
  <c r="Y161" i="16"/>
  <c r="AM169" i="16"/>
  <c r="Y169" i="16"/>
  <c r="AM177" i="16"/>
  <c r="Y177" i="16"/>
  <c r="Y22" i="16"/>
  <c r="AM22" i="16"/>
  <c r="Y42" i="16"/>
  <c r="AM42" i="16"/>
  <c r="AM62" i="16"/>
  <c r="Y62" i="16"/>
  <c r="AM86" i="16"/>
  <c r="Y86" i="16"/>
  <c r="AM106" i="16"/>
  <c r="Y106" i="16"/>
  <c r="Y126" i="16"/>
  <c r="AM126" i="16"/>
  <c r="Y146" i="16"/>
  <c r="AM146" i="16"/>
  <c r="Y166" i="16"/>
  <c r="AM166" i="16"/>
  <c r="K17" i="16"/>
  <c r="J17" i="16"/>
  <c r="X17" i="16" s="1"/>
  <c r="AL17" i="16" s="1"/>
  <c r="K18" i="16"/>
  <c r="J18" i="16"/>
  <c r="X18" i="16" s="1"/>
  <c r="AL18" i="16" s="1"/>
  <c r="Y19" i="16"/>
  <c r="AM19" i="16"/>
  <c r="AM27" i="16"/>
  <c r="Y27" i="16"/>
  <c r="AM35" i="16"/>
  <c r="Y35" i="16"/>
  <c r="AM43" i="16"/>
  <c r="Y43" i="16"/>
  <c r="AM51" i="16"/>
  <c r="Y51" i="16"/>
  <c r="AM59" i="16"/>
  <c r="Y59" i="16"/>
  <c r="Y67" i="16"/>
  <c r="AM67" i="16"/>
  <c r="Y75" i="16"/>
  <c r="AM75" i="16"/>
  <c r="AM83" i="16"/>
  <c r="Y83" i="16"/>
  <c r="Y91" i="16"/>
  <c r="AM91" i="16"/>
  <c r="Y99" i="16"/>
  <c r="AM99" i="16"/>
  <c r="Y107" i="16"/>
  <c r="AM107" i="16"/>
  <c r="Y115" i="16"/>
  <c r="AM115" i="16"/>
  <c r="Y123" i="16"/>
  <c r="AM123" i="16"/>
  <c r="Y131" i="16"/>
  <c r="AM131" i="16"/>
  <c r="Y139" i="16"/>
  <c r="AM139" i="16"/>
  <c r="Y147" i="16"/>
  <c r="AM147" i="16"/>
  <c r="Y155" i="16"/>
  <c r="AM155" i="16"/>
  <c r="Y163" i="16"/>
  <c r="AM163" i="16"/>
  <c r="AM171" i="16"/>
  <c r="Y171" i="16"/>
  <c r="AM179" i="16"/>
  <c r="Y179" i="16"/>
  <c r="Y116" i="16"/>
  <c r="AM116" i="16"/>
  <c r="Y128" i="16"/>
  <c r="AM128" i="16"/>
  <c r="AM140" i="16"/>
  <c r="Y140" i="16"/>
  <c r="AM152" i="16"/>
  <c r="Y152" i="16"/>
  <c r="AM164" i="16"/>
  <c r="Y164" i="16"/>
  <c r="Y180" i="16"/>
  <c r="AM180" i="16"/>
  <c r="Y38" i="16"/>
  <c r="AM38" i="16"/>
  <c r="AM58" i="16"/>
  <c r="Y58" i="16"/>
  <c r="Y78" i="16"/>
  <c r="AM78" i="16"/>
  <c r="Y98" i="16"/>
  <c r="AM98" i="16"/>
  <c r="AM122" i="16"/>
  <c r="Y122" i="16"/>
  <c r="AM142" i="16"/>
  <c r="Y142" i="16"/>
  <c r="AM162" i="16"/>
  <c r="Y162" i="16"/>
  <c r="Y182" i="16"/>
  <c r="AM182" i="16"/>
  <c r="Y20" i="16"/>
  <c r="AM20" i="16"/>
  <c r="AM28" i="16"/>
  <c r="Y28" i="16"/>
  <c r="AM36" i="16"/>
  <c r="Y36" i="16"/>
  <c r="Y44" i="16"/>
  <c r="AM44" i="16"/>
  <c r="AM52" i="16"/>
  <c r="Y52" i="16"/>
  <c r="AM60" i="16"/>
  <c r="Y60" i="16"/>
  <c r="Y68" i="16"/>
  <c r="AM68" i="16"/>
  <c r="Y76" i="16"/>
  <c r="AM76" i="16"/>
  <c r="AM84" i="16"/>
  <c r="Y84" i="16"/>
  <c r="Y92" i="16"/>
  <c r="AM92" i="16"/>
  <c r="Y100" i="16"/>
  <c r="AM100" i="16"/>
  <c r="Y112" i="16"/>
  <c r="AM112" i="16"/>
  <c r="Y132" i="16"/>
  <c r="AM132" i="16"/>
  <c r="AM156" i="16"/>
  <c r="Y156" i="16"/>
  <c r="Y176" i="16"/>
  <c r="AM176" i="16"/>
  <c r="AM50" i="16"/>
  <c r="Y50" i="16"/>
  <c r="AM82" i="16"/>
  <c r="Y82" i="16"/>
  <c r="Y114" i="16"/>
  <c r="AM114" i="16"/>
  <c r="AM154" i="16"/>
  <c r="Y154" i="16"/>
  <c r="Y21" i="16"/>
  <c r="AM21" i="16"/>
  <c r="Y29" i="16"/>
  <c r="AM29" i="16"/>
  <c r="Y37" i="16"/>
  <c r="AM37" i="16"/>
  <c r="Y45" i="16"/>
  <c r="AM45" i="16"/>
  <c r="Y53" i="16"/>
  <c r="AM53" i="16"/>
  <c r="Y61" i="16"/>
  <c r="AM61" i="16"/>
  <c r="AM69" i="16"/>
  <c r="Y69" i="16"/>
  <c r="Y77" i="16"/>
  <c r="AM77" i="16"/>
  <c r="Y85" i="16"/>
  <c r="AM85" i="16"/>
  <c r="Y93" i="16"/>
  <c r="AM93" i="16"/>
  <c r="Y101" i="16"/>
  <c r="AM101" i="16"/>
  <c r="Y109" i="16"/>
  <c r="AM109" i="16"/>
  <c r="AM117" i="16"/>
  <c r="Y117" i="16"/>
  <c r="Y125" i="16"/>
  <c r="AM125" i="16"/>
  <c r="Y133" i="16"/>
  <c r="AM133" i="16"/>
  <c r="Y141" i="16"/>
  <c r="AM141" i="16"/>
  <c r="AM149" i="16"/>
  <c r="Y149" i="16"/>
  <c r="Y157" i="16"/>
  <c r="AM157" i="16"/>
  <c r="AM165" i="16"/>
  <c r="Y165" i="16"/>
  <c r="AM173" i="16"/>
  <c r="Y173" i="16"/>
  <c r="AM181" i="16"/>
  <c r="Y181" i="16"/>
  <c r="AM34" i="16"/>
  <c r="Y34" i="16"/>
  <c r="Y54" i="16"/>
  <c r="AM54" i="16"/>
  <c r="Y74" i="16"/>
  <c r="AM74" i="16"/>
  <c r="Y94" i="16"/>
  <c r="AM94" i="16"/>
  <c r="AM118" i="16"/>
  <c r="Y118" i="16"/>
  <c r="AM138" i="16"/>
  <c r="Y138" i="16"/>
  <c r="AM158" i="16"/>
  <c r="Y158" i="16"/>
  <c r="Y178" i="16"/>
  <c r="AM178" i="16"/>
  <c r="K10" i="16"/>
  <c r="J10" i="16"/>
  <c r="X10" i="16" s="1"/>
  <c r="AL10" i="16" s="1"/>
  <c r="AM12" i="16"/>
  <c r="Y12" i="16"/>
  <c r="AU4" i="7"/>
  <c r="AU2" i="7"/>
  <c r="BR5" i="7"/>
  <c r="BT5" i="7"/>
  <c r="BY5" i="7"/>
  <c r="BZ5" i="7" s="1"/>
  <c r="BY3" i="7"/>
  <c r="BZ3" i="7" s="1"/>
  <c r="A142" i="10"/>
  <c r="A154" i="10"/>
  <c r="A155" i="10"/>
  <c r="A156" i="10"/>
  <c r="A157" i="10"/>
  <c r="A158" i="10"/>
  <c r="A159" i="10"/>
  <c r="A160" i="10"/>
  <c r="A153" i="10"/>
  <c r="A144" i="10"/>
  <c r="A145" i="10"/>
  <c r="A146" i="10"/>
  <c r="A147" i="10"/>
  <c r="A148" i="10"/>
  <c r="A143" i="10"/>
  <c r="B2" i="10"/>
  <c r="Y17" i="16" l="1"/>
  <c r="AM17" i="16"/>
  <c r="AM14" i="16"/>
  <c r="Y14" i="16"/>
  <c r="AM18" i="16"/>
  <c r="Y18" i="16"/>
  <c r="AM13" i="16"/>
  <c r="Y13" i="16"/>
  <c r="Y15" i="16"/>
  <c r="AM15" i="16"/>
  <c r="J9" i="16"/>
  <c r="K9" i="16"/>
  <c r="K11" i="16"/>
  <c r="J11" i="16"/>
  <c r="X11" i="16" s="1"/>
  <c r="AL11" i="16" s="1"/>
  <c r="Y10" i="16"/>
  <c r="AM10" i="16"/>
  <c r="BY7" i="7"/>
  <c r="BZ7" i="7" s="1"/>
  <c r="BY2" i="7"/>
  <c r="BW6" i="7"/>
  <c r="BW5" i="7"/>
  <c r="BU6" i="7"/>
  <c r="BU5" i="7"/>
  <c r="BW3" i="7"/>
  <c r="BU3" i="7"/>
  <c r="G20" i="3"/>
  <c r="G21" i="3"/>
  <c r="AM11" i="16" l="1"/>
  <c r="Y11" i="16"/>
  <c r="K8" i="16"/>
  <c r="Y9" i="16"/>
  <c r="AM9" i="16"/>
  <c r="AM8" i="16" s="1"/>
  <c r="X9" i="16"/>
  <c r="J8" i="16"/>
  <c r="BY16" i="7"/>
  <c r="BZ2" i="7"/>
  <c r="BZ16" i="7" s="1"/>
  <c r="C10" i="6"/>
  <c r="D2" i="6"/>
  <c r="A6" i="8"/>
  <c r="Y8" i="16" l="1"/>
  <c r="AL9" i="16"/>
  <c r="AL8" i="16" s="1"/>
  <c r="X8" i="16"/>
  <c r="B15" i="11"/>
  <c r="E15" i="11" s="1"/>
  <c r="H15" i="11"/>
  <c r="J15" i="11"/>
  <c r="D15" i="11"/>
  <c r="G15" i="11" s="1"/>
  <c r="B18" i="11"/>
  <c r="G13" i="8"/>
  <c r="F3" i="8"/>
  <c r="H18" i="11" l="1"/>
  <c r="E18" i="11"/>
  <c r="E12" i="8"/>
  <c r="AA8" i="5" l="1"/>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7" i="5"/>
  <c r="Z8" i="5"/>
  <c r="AX3" i="7" s="1"/>
  <c r="Z10" i="16" s="1"/>
  <c r="Z9" i="5"/>
  <c r="AX4" i="7" s="1"/>
  <c r="Z11" i="16" s="1"/>
  <c r="Z10" i="5"/>
  <c r="AX5" i="7" s="1"/>
  <c r="Z12" i="16" s="1"/>
  <c r="Z11" i="5"/>
  <c r="AX6" i="7" s="1"/>
  <c r="Z13" i="16" s="1"/>
  <c r="Z12" i="5"/>
  <c r="AX7" i="7" s="1"/>
  <c r="Z14" i="16" s="1"/>
  <c r="Z13" i="5"/>
  <c r="AX8" i="7" s="1"/>
  <c r="Z15" i="16" s="1"/>
  <c r="Z14" i="5"/>
  <c r="AX9" i="7" s="1"/>
  <c r="Z16" i="16" s="1"/>
  <c r="Z15" i="5"/>
  <c r="AX10" i="7" s="1"/>
  <c r="Z17" i="16" s="1"/>
  <c r="Z16" i="5"/>
  <c r="AX11" i="7" s="1"/>
  <c r="Z18" i="16" s="1"/>
  <c r="Z17" i="5"/>
  <c r="AX12" i="7" s="1"/>
  <c r="Z19" i="16" s="1"/>
  <c r="Z18" i="5"/>
  <c r="AX13" i="7" s="1"/>
  <c r="Z20" i="16" s="1"/>
  <c r="Z19" i="5"/>
  <c r="AX14" i="7" s="1"/>
  <c r="Z21" i="16" s="1"/>
  <c r="Z20" i="5"/>
  <c r="AX15" i="7" s="1"/>
  <c r="Z22" i="16" s="1"/>
  <c r="Z21" i="5"/>
  <c r="AX16" i="7" s="1"/>
  <c r="Z23" i="16" s="1"/>
  <c r="Z22" i="5"/>
  <c r="AX17" i="7" s="1"/>
  <c r="Z24" i="16" s="1"/>
  <c r="Z23" i="5"/>
  <c r="AX18" i="7" s="1"/>
  <c r="Z25" i="16" s="1"/>
  <c r="Z24" i="5"/>
  <c r="AX19" i="7" s="1"/>
  <c r="Z26" i="16" s="1"/>
  <c r="Z25" i="5"/>
  <c r="AX20" i="7" s="1"/>
  <c r="Z27" i="16" s="1"/>
  <c r="Z26" i="5"/>
  <c r="AX21" i="7" s="1"/>
  <c r="Z28" i="16" s="1"/>
  <c r="Z27" i="5"/>
  <c r="AX22" i="7" s="1"/>
  <c r="Z29" i="16" s="1"/>
  <c r="Z28" i="5"/>
  <c r="AX23" i="7" s="1"/>
  <c r="Z30" i="16" s="1"/>
  <c r="Z29" i="5"/>
  <c r="AX24" i="7" s="1"/>
  <c r="Z31" i="16" s="1"/>
  <c r="Z30" i="5"/>
  <c r="AX25" i="7" s="1"/>
  <c r="Z32" i="16" s="1"/>
  <c r="Z31" i="5"/>
  <c r="AX26" i="7" s="1"/>
  <c r="Z33" i="16" s="1"/>
  <c r="Z32" i="5"/>
  <c r="AX27" i="7" s="1"/>
  <c r="Z34" i="16" s="1"/>
  <c r="Z33" i="5"/>
  <c r="AX28" i="7" s="1"/>
  <c r="Z35" i="16" s="1"/>
  <c r="Z34" i="5"/>
  <c r="AX29" i="7" s="1"/>
  <c r="Z36" i="16" s="1"/>
  <c r="Z35" i="5"/>
  <c r="AX30" i="7" s="1"/>
  <c r="Z37" i="16" s="1"/>
  <c r="Z36" i="5"/>
  <c r="AX31" i="7" s="1"/>
  <c r="Z38" i="16" s="1"/>
  <c r="Z37" i="5"/>
  <c r="AX32" i="7" s="1"/>
  <c r="Z39" i="16" s="1"/>
  <c r="Z38" i="5"/>
  <c r="AX33" i="7" s="1"/>
  <c r="Z40" i="16" s="1"/>
  <c r="Z39" i="5"/>
  <c r="AX34" i="7" s="1"/>
  <c r="Z41" i="16" s="1"/>
  <c r="Z40" i="5"/>
  <c r="AX35" i="7" s="1"/>
  <c r="Z42" i="16" s="1"/>
  <c r="Z41" i="5"/>
  <c r="AX36" i="7" s="1"/>
  <c r="Z43" i="16" s="1"/>
  <c r="Z42" i="5"/>
  <c r="AX37" i="7" s="1"/>
  <c r="Z44" i="16" s="1"/>
  <c r="Z43" i="5"/>
  <c r="AX38" i="7" s="1"/>
  <c r="Z45" i="16" s="1"/>
  <c r="Z44" i="5"/>
  <c r="AX39" i="7" s="1"/>
  <c r="Z46" i="16" s="1"/>
  <c r="Z45" i="5"/>
  <c r="AX40" i="7" s="1"/>
  <c r="Z47" i="16" s="1"/>
  <c r="Z46" i="5"/>
  <c r="AX41" i="7" s="1"/>
  <c r="Z48" i="16" s="1"/>
  <c r="Z47" i="5"/>
  <c r="AX42" i="7" s="1"/>
  <c r="Z49" i="16" s="1"/>
  <c r="Z48" i="5"/>
  <c r="AX43" i="7" s="1"/>
  <c r="Z50" i="16" s="1"/>
  <c r="Z49" i="5"/>
  <c r="AX44" i="7" s="1"/>
  <c r="Z51" i="16" s="1"/>
  <c r="Z50" i="5"/>
  <c r="AX45" i="7" s="1"/>
  <c r="Z52" i="16" s="1"/>
  <c r="Z51" i="5"/>
  <c r="AX46" i="7" s="1"/>
  <c r="Z53" i="16" s="1"/>
  <c r="Z52" i="5"/>
  <c r="AX47" i="7" s="1"/>
  <c r="Z54" i="16" s="1"/>
  <c r="Z53" i="5"/>
  <c r="AX48" i="7" s="1"/>
  <c r="Z55" i="16" s="1"/>
  <c r="Z54" i="5"/>
  <c r="AX49" i="7" s="1"/>
  <c r="Z56" i="16" s="1"/>
  <c r="Z55" i="5"/>
  <c r="AX50" i="7" s="1"/>
  <c r="Z57" i="16" s="1"/>
  <c r="Z56" i="5"/>
  <c r="AX51" i="7" s="1"/>
  <c r="Z58" i="16" s="1"/>
  <c r="Z57" i="5"/>
  <c r="AX52" i="7" s="1"/>
  <c r="Z59" i="16" s="1"/>
  <c r="Z58" i="5"/>
  <c r="AX53" i="7" s="1"/>
  <c r="Z60" i="16" s="1"/>
  <c r="Z59" i="5"/>
  <c r="AX54" i="7" s="1"/>
  <c r="Z61" i="16" s="1"/>
  <c r="Z60" i="5"/>
  <c r="AX55" i="7" s="1"/>
  <c r="Z62" i="16" s="1"/>
  <c r="Z61" i="5"/>
  <c r="AX56" i="7" s="1"/>
  <c r="Z63" i="16" s="1"/>
  <c r="Z62" i="5"/>
  <c r="AX57" i="7" s="1"/>
  <c r="Z64" i="16" s="1"/>
  <c r="Z63" i="5"/>
  <c r="AX58" i="7" s="1"/>
  <c r="Z65" i="16" s="1"/>
  <c r="Z64" i="5"/>
  <c r="AX59" i="7" s="1"/>
  <c r="Z66" i="16" s="1"/>
  <c r="Z65" i="5"/>
  <c r="AX60" i="7" s="1"/>
  <c r="Z67" i="16" s="1"/>
  <c r="Z66" i="5"/>
  <c r="AX61" i="7" s="1"/>
  <c r="Z68" i="16" s="1"/>
  <c r="Z67" i="5"/>
  <c r="AX62" i="7" s="1"/>
  <c r="Z69" i="16" s="1"/>
  <c r="Z68" i="5"/>
  <c r="AX63" i="7" s="1"/>
  <c r="Z70" i="16" s="1"/>
  <c r="Z69" i="5"/>
  <c r="AX64" i="7" s="1"/>
  <c r="Z71" i="16" s="1"/>
  <c r="Z70" i="5"/>
  <c r="AX65" i="7" s="1"/>
  <c r="Z72" i="16" s="1"/>
  <c r="Z71" i="5"/>
  <c r="AX66" i="7" s="1"/>
  <c r="Z73" i="16" s="1"/>
  <c r="Z72" i="5"/>
  <c r="AX67" i="7" s="1"/>
  <c r="Z74" i="16" s="1"/>
  <c r="Z73" i="5"/>
  <c r="AX68" i="7" s="1"/>
  <c r="Z75" i="16" s="1"/>
  <c r="Z74" i="5"/>
  <c r="AX69" i="7" s="1"/>
  <c r="Z76" i="16" s="1"/>
  <c r="Z75" i="5"/>
  <c r="AX70" i="7" s="1"/>
  <c r="Z77" i="16" s="1"/>
  <c r="Z76" i="5"/>
  <c r="AX71" i="7" s="1"/>
  <c r="Z78" i="16" s="1"/>
  <c r="Z77" i="5"/>
  <c r="AX72" i="7" s="1"/>
  <c r="Z79" i="16" s="1"/>
  <c r="Z78" i="5"/>
  <c r="AX73" i="7" s="1"/>
  <c r="Z80" i="16" s="1"/>
  <c r="Z79" i="5"/>
  <c r="AX74" i="7" s="1"/>
  <c r="Z81" i="16" s="1"/>
  <c r="Z80" i="5"/>
  <c r="AX75" i="7" s="1"/>
  <c r="Z82" i="16" s="1"/>
  <c r="Z81" i="5"/>
  <c r="AX76" i="7" s="1"/>
  <c r="Z83" i="16" s="1"/>
  <c r="Z82" i="5"/>
  <c r="AX77" i="7" s="1"/>
  <c r="Z84" i="16" s="1"/>
  <c r="Z83" i="5"/>
  <c r="AX78" i="7" s="1"/>
  <c r="Z85" i="16" s="1"/>
  <c r="Z84" i="5"/>
  <c r="AX79" i="7" s="1"/>
  <c r="Z86" i="16" s="1"/>
  <c r="Z85" i="5"/>
  <c r="AX80" i="7" s="1"/>
  <c r="Z87" i="16" s="1"/>
  <c r="Z86" i="5"/>
  <c r="AX81" i="7" s="1"/>
  <c r="Z88" i="16" s="1"/>
  <c r="Z87" i="5"/>
  <c r="AX82" i="7" s="1"/>
  <c r="Z89" i="16" s="1"/>
  <c r="Z88" i="5"/>
  <c r="AX83" i="7" s="1"/>
  <c r="Z90" i="16" s="1"/>
  <c r="Z89" i="5"/>
  <c r="AX84" i="7" s="1"/>
  <c r="Z91" i="16" s="1"/>
  <c r="Z90" i="5"/>
  <c r="AX85" i="7" s="1"/>
  <c r="Z92" i="16" s="1"/>
  <c r="Z91" i="5"/>
  <c r="AX86" i="7" s="1"/>
  <c r="Z93" i="16" s="1"/>
  <c r="Z92" i="5"/>
  <c r="AX87" i="7" s="1"/>
  <c r="Z94" i="16" s="1"/>
  <c r="Z93" i="5"/>
  <c r="AX88" i="7" s="1"/>
  <c r="Z95" i="16" s="1"/>
  <c r="Z94" i="5"/>
  <c r="AX89" i="7" s="1"/>
  <c r="Z96" i="16" s="1"/>
  <c r="Z95" i="5"/>
  <c r="AX90" i="7" s="1"/>
  <c r="Z97" i="16" s="1"/>
  <c r="Z96" i="5"/>
  <c r="AX91" i="7" s="1"/>
  <c r="Z98" i="16" s="1"/>
  <c r="Z97" i="5"/>
  <c r="AX92" i="7" s="1"/>
  <c r="Z99" i="16" s="1"/>
  <c r="Z98" i="5"/>
  <c r="AX93" i="7" s="1"/>
  <c r="Z100" i="16" s="1"/>
  <c r="Z99" i="5"/>
  <c r="AX94" i="7" s="1"/>
  <c r="Z101" i="16" s="1"/>
  <c r="Z100" i="5"/>
  <c r="AX95" i="7" s="1"/>
  <c r="Z102" i="16" s="1"/>
  <c r="Z101" i="5"/>
  <c r="AX96" i="7" s="1"/>
  <c r="Z103" i="16" s="1"/>
  <c r="Z102" i="5"/>
  <c r="AX97" i="7" s="1"/>
  <c r="Z104" i="16" s="1"/>
  <c r="Z103" i="5"/>
  <c r="AX98" i="7" s="1"/>
  <c r="Z105" i="16" s="1"/>
  <c r="Z104" i="5"/>
  <c r="AX99" i="7" s="1"/>
  <c r="Z106" i="16" s="1"/>
  <c r="Z105" i="5"/>
  <c r="AX100" i="7" s="1"/>
  <c r="Z107" i="16" s="1"/>
  <c r="Z106" i="5"/>
  <c r="AX101" i="7" s="1"/>
  <c r="Z108" i="16" s="1"/>
  <c r="Z107" i="5"/>
  <c r="AX102" i="7" s="1"/>
  <c r="Z109" i="16" s="1"/>
  <c r="Z7" i="5"/>
  <c r="M40" i="7"/>
  <c r="M41" i="7" s="1"/>
  <c r="B17" i="11" s="1"/>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Y7" i="5"/>
  <c r="P23" i="7"/>
  <c r="P24" i="7"/>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X8" i="5"/>
  <c r="R3" i="7" s="1"/>
  <c r="X9" i="5"/>
  <c r="R4" i="7" s="1"/>
  <c r="X10" i="5"/>
  <c r="R5" i="7" s="1"/>
  <c r="X11" i="5"/>
  <c r="R6" i="7" s="1"/>
  <c r="X12" i="5"/>
  <c r="R7" i="7" s="1"/>
  <c r="X13" i="5"/>
  <c r="R8" i="7" s="1"/>
  <c r="X14" i="5"/>
  <c r="R9" i="7" s="1"/>
  <c r="X15" i="5"/>
  <c r="R10" i="7" s="1"/>
  <c r="X16" i="5"/>
  <c r="R11" i="7" s="1"/>
  <c r="X17" i="5"/>
  <c r="R12" i="7" s="1"/>
  <c r="X18" i="5"/>
  <c r="R13" i="7" s="1"/>
  <c r="X19" i="5"/>
  <c r="R14" i="7" s="1"/>
  <c r="X20" i="5"/>
  <c r="R15" i="7" s="1"/>
  <c r="X21" i="5"/>
  <c r="R16" i="7" s="1"/>
  <c r="X22" i="5"/>
  <c r="R17" i="7" s="1"/>
  <c r="X23" i="5"/>
  <c r="R18" i="7" s="1"/>
  <c r="X24" i="5"/>
  <c r="R19" i="7" s="1"/>
  <c r="X25" i="5"/>
  <c r="R20" i="7" s="1"/>
  <c r="X26" i="5"/>
  <c r="R21" i="7" s="1"/>
  <c r="X27" i="5"/>
  <c r="R22" i="7" s="1"/>
  <c r="X28" i="5"/>
  <c r="R23" i="7" s="1"/>
  <c r="X29" i="5"/>
  <c r="R24" i="7" s="1"/>
  <c r="X30" i="5"/>
  <c r="R25" i="7" s="1"/>
  <c r="X31" i="5"/>
  <c r="R26" i="7" s="1"/>
  <c r="X32" i="5"/>
  <c r="R27" i="7" s="1"/>
  <c r="X33" i="5"/>
  <c r="R28" i="7" s="1"/>
  <c r="X34" i="5"/>
  <c r="R29" i="7" s="1"/>
  <c r="X35" i="5"/>
  <c r="R30" i="7" s="1"/>
  <c r="X36" i="5"/>
  <c r="R31" i="7" s="1"/>
  <c r="X37" i="5"/>
  <c r="R32" i="7" s="1"/>
  <c r="X38" i="5"/>
  <c r="R33" i="7" s="1"/>
  <c r="X39" i="5"/>
  <c r="R34" i="7" s="1"/>
  <c r="X40" i="5"/>
  <c r="R35" i="7" s="1"/>
  <c r="X41" i="5"/>
  <c r="R36" i="7" s="1"/>
  <c r="X42" i="5"/>
  <c r="R37" i="7" s="1"/>
  <c r="X43" i="5"/>
  <c r="R38" i="7" s="1"/>
  <c r="X44" i="5"/>
  <c r="R39" i="7" s="1"/>
  <c r="X45" i="5"/>
  <c r="R40" i="7" s="1"/>
  <c r="X46" i="5"/>
  <c r="R41" i="7" s="1"/>
  <c r="X47" i="5"/>
  <c r="R42" i="7" s="1"/>
  <c r="X48" i="5"/>
  <c r="R43" i="7" s="1"/>
  <c r="X49" i="5"/>
  <c r="R44" i="7" s="1"/>
  <c r="X50" i="5"/>
  <c r="R45" i="7" s="1"/>
  <c r="X51" i="5"/>
  <c r="R46" i="7" s="1"/>
  <c r="X52" i="5"/>
  <c r="R47" i="7" s="1"/>
  <c r="X53" i="5"/>
  <c r="R48" i="7" s="1"/>
  <c r="X54" i="5"/>
  <c r="R49" i="7" s="1"/>
  <c r="X55" i="5"/>
  <c r="R50" i="7" s="1"/>
  <c r="X56" i="5"/>
  <c r="R51" i="7" s="1"/>
  <c r="X57" i="5"/>
  <c r="R52" i="7" s="1"/>
  <c r="X58" i="5"/>
  <c r="R53" i="7" s="1"/>
  <c r="X59" i="5"/>
  <c r="R54" i="7" s="1"/>
  <c r="X60" i="5"/>
  <c r="R55" i="7" s="1"/>
  <c r="X61" i="5"/>
  <c r="R56" i="7" s="1"/>
  <c r="X62" i="5"/>
  <c r="R57" i="7" s="1"/>
  <c r="X63" i="5"/>
  <c r="R58" i="7" s="1"/>
  <c r="X64" i="5"/>
  <c r="R59" i="7" s="1"/>
  <c r="X65" i="5"/>
  <c r="R60" i="7" s="1"/>
  <c r="X66" i="5"/>
  <c r="R61" i="7" s="1"/>
  <c r="X67" i="5"/>
  <c r="R62" i="7" s="1"/>
  <c r="X68" i="5"/>
  <c r="R63" i="7" s="1"/>
  <c r="X69" i="5"/>
  <c r="R64" i="7" s="1"/>
  <c r="X70" i="5"/>
  <c r="R65" i="7" s="1"/>
  <c r="X71" i="5"/>
  <c r="R66" i="7" s="1"/>
  <c r="X72" i="5"/>
  <c r="R67" i="7" s="1"/>
  <c r="X73" i="5"/>
  <c r="R68" i="7" s="1"/>
  <c r="X74" i="5"/>
  <c r="R69" i="7" s="1"/>
  <c r="X75" i="5"/>
  <c r="R70" i="7" s="1"/>
  <c r="X76" i="5"/>
  <c r="R71" i="7" s="1"/>
  <c r="X77" i="5"/>
  <c r="R72" i="7" s="1"/>
  <c r="X78" i="5"/>
  <c r="R73" i="7" s="1"/>
  <c r="X79" i="5"/>
  <c r="R74" i="7" s="1"/>
  <c r="X80" i="5"/>
  <c r="R75" i="7" s="1"/>
  <c r="X81" i="5"/>
  <c r="R76" i="7" s="1"/>
  <c r="X82" i="5"/>
  <c r="R77" i="7" s="1"/>
  <c r="X83" i="5"/>
  <c r="R78" i="7" s="1"/>
  <c r="X84" i="5"/>
  <c r="R79" i="7" s="1"/>
  <c r="X85" i="5"/>
  <c r="R80" i="7" s="1"/>
  <c r="X86" i="5"/>
  <c r="R81" i="7" s="1"/>
  <c r="X87" i="5"/>
  <c r="R82" i="7" s="1"/>
  <c r="X88" i="5"/>
  <c r="R83" i="7" s="1"/>
  <c r="X89" i="5"/>
  <c r="R84" i="7" s="1"/>
  <c r="X90" i="5"/>
  <c r="R85" i="7" s="1"/>
  <c r="X91" i="5"/>
  <c r="R86" i="7" s="1"/>
  <c r="X92" i="5"/>
  <c r="R87" i="7" s="1"/>
  <c r="X93" i="5"/>
  <c r="R88" i="7" s="1"/>
  <c r="X94" i="5"/>
  <c r="R89" i="7" s="1"/>
  <c r="X95" i="5"/>
  <c r="R90" i="7" s="1"/>
  <c r="X96" i="5"/>
  <c r="R91" i="7" s="1"/>
  <c r="X97" i="5"/>
  <c r="R92" i="7" s="1"/>
  <c r="X98" i="5"/>
  <c r="R93" i="7" s="1"/>
  <c r="X99" i="5"/>
  <c r="R94" i="7" s="1"/>
  <c r="X100" i="5"/>
  <c r="R95" i="7" s="1"/>
  <c r="X101" i="5"/>
  <c r="R96" i="7" s="1"/>
  <c r="X102" i="5"/>
  <c r="R97" i="7" s="1"/>
  <c r="X103" i="5"/>
  <c r="R98" i="7" s="1"/>
  <c r="X104" i="5"/>
  <c r="R99" i="7" s="1"/>
  <c r="X105" i="5"/>
  <c r="R100" i="7" s="1"/>
  <c r="X106" i="5"/>
  <c r="R101" i="7" s="1"/>
  <c r="X107" i="5"/>
  <c r="R102" i="7" s="1"/>
  <c r="X7" i="5"/>
  <c r="R2" i="7" s="1"/>
  <c r="N38" i="7"/>
  <c r="E11" i="11" s="1"/>
  <c r="H11" i="11" s="1"/>
  <c r="M38" i="7"/>
  <c r="B11" i="11" s="1"/>
  <c r="B11" i="7"/>
  <c r="N35" i="7"/>
  <c r="E10" i="11" s="1"/>
  <c r="T3" i="7"/>
  <c r="T4" i="7"/>
  <c r="T5" i="7"/>
  <c r="AG5" i="7" s="1"/>
  <c r="S12" i="16" s="1"/>
  <c r="T6" i="7"/>
  <c r="T7" i="7"/>
  <c r="T8" i="7"/>
  <c r="T9" i="7"/>
  <c r="T10" i="7"/>
  <c r="T11" i="7"/>
  <c r="T12" i="7"/>
  <c r="T13" i="7"/>
  <c r="T14" i="7"/>
  <c r="T15" i="7"/>
  <c r="T16" i="7"/>
  <c r="T17" i="7"/>
  <c r="T18" i="7"/>
  <c r="T19" i="7"/>
  <c r="T20" i="7"/>
  <c r="T21" i="7"/>
  <c r="T22" i="7"/>
  <c r="T23" i="7"/>
  <c r="AG23" i="7" s="1"/>
  <c r="S30" i="16" s="1"/>
  <c r="T24" i="7"/>
  <c r="T25" i="7"/>
  <c r="T26" i="7"/>
  <c r="T27" i="7"/>
  <c r="T28" i="7"/>
  <c r="T29" i="7"/>
  <c r="T30" i="7"/>
  <c r="T31" i="7"/>
  <c r="AG31" i="7" s="1"/>
  <c r="S38" i="16" s="1"/>
  <c r="T32" i="7"/>
  <c r="T33" i="7"/>
  <c r="T34" i="7"/>
  <c r="T35" i="7"/>
  <c r="T36" i="7"/>
  <c r="T37" i="7"/>
  <c r="T38" i="7"/>
  <c r="T39" i="7"/>
  <c r="T40" i="7"/>
  <c r="T41" i="7"/>
  <c r="T42" i="7"/>
  <c r="T43" i="7"/>
  <c r="AG43" i="7" s="1"/>
  <c r="S50" i="16" s="1"/>
  <c r="T44" i="7"/>
  <c r="T45" i="7"/>
  <c r="T46" i="7"/>
  <c r="T47" i="7"/>
  <c r="T48" i="7"/>
  <c r="T49" i="7"/>
  <c r="T50" i="7"/>
  <c r="T51" i="7"/>
  <c r="T52" i="7"/>
  <c r="T53" i="7"/>
  <c r="T54" i="7"/>
  <c r="T55" i="7"/>
  <c r="AG55" i="7" s="1"/>
  <c r="S62" i="16" s="1"/>
  <c r="T56" i="7"/>
  <c r="T57" i="7"/>
  <c r="T58" i="7"/>
  <c r="T59" i="7"/>
  <c r="T60" i="7"/>
  <c r="V60" i="7" s="1"/>
  <c r="T61" i="7"/>
  <c r="T62" i="7"/>
  <c r="T63" i="7"/>
  <c r="T64" i="7"/>
  <c r="T65" i="7"/>
  <c r="T66" i="7"/>
  <c r="T67" i="7"/>
  <c r="AG67" i="7" s="1"/>
  <c r="S74" i="16" s="1"/>
  <c r="T68" i="7"/>
  <c r="V68" i="7" s="1"/>
  <c r="T69" i="7"/>
  <c r="T70" i="7"/>
  <c r="T71" i="7"/>
  <c r="T72" i="7"/>
  <c r="T73" i="7"/>
  <c r="T74" i="7"/>
  <c r="T75" i="7"/>
  <c r="T76" i="7"/>
  <c r="T77" i="7"/>
  <c r="T78" i="7"/>
  <c r="T79" i="7"/>
  <c r="AG79" i="7" s="1"/>
  <c r="S86" i="16" s="1"/>
  <c r="T80" i="7"/>
  <c r="T81" i="7"/>
  <c r="T82" i="7"/>
  <c r="T83" i="7"/>
  <c r="T84" i="7"/>
  <c r="T85" i="7"/>
  <c r="T86" i="7"/>
  <c r="T87" i="7"/>
  <c r="T88" i="7"/>
  <c r="T89" i="7"/>
  <c r="T90" i="7"/>
  <c r="T91" i="7"/>
  <c r="AG91" i="7" s="1"/>
  <c r="S98" i="16" s="1"/>
  <c r="T92" i="7"/>
  <c r="T93" i="7"/>
  <c r="T94" i="7"/>
  <c r="T95" i="7"/>
  <c r="T96" i="7"/>
  <c r="T97" i="7"/>
  <c r="T98" i="7"/>
  <c r="T99" i="7"/>
  <c r="T100" i="7"/>
  <c r="T101" i="7"/>
  <c r="T102" i="7"/>
  <c r="T103" i="7"/>
  <c r="AG103" i="7" s="1"/>
  <c r="S110" i="16" s="1"/>
  <c r="T104" i="7"/>
  <c r="T105" i="7"/>
  <c r="T106" i="7"/>
  <c r="AG106" i="7" s="1"/>
  <c r="S113" i="16" s="1"/>
  <c r="T107" i="7"/>
  <c r="T108" i="7"/>
  <c r="T109" i="7"/>
  <c r="T110" i="7"/>
  <c r="AG110" i="7" s="1"/>
  <c r="S117" i="16" s="1"/>
  <c r="T111" i="7"/>
  <c r="T112" i="7"/>
  <c r="V112" i="7" s="1"/>
  <c r="T113" i="7"/>
  <c r="T114" i="7"/>
  <c r="T115" i="7"/>
  <c r="T116" i="7"/>
  <c r="T117" i="7"/>
  <c r="T118" i="7"/>
  <c r="AG118" i="7" s="1"/>
  <c r="S125" i="16" s="1"/>
  <c r="T119" i="7"/>
  <c r="T120" i="7"/>
  <c r="V120" i="7" s="1"/>
  <c r="T121" i="7"/>
  <c r="T122" i="7"/>
  <c r="T123" i="7"/>
  <c r="T124" i="7"/>
  <c r="T125" i="7"/>
  <c r="T126" i="7"/>
  <c r="AG126" i="7" s="1"/>
  <c r="S133" i="16" s="1"/>
  <c r="T127" i="7"/>
  <c r="AG127" i="7" s="1"/>
  <c r="S134" i="16" s="1"/>
  <c r="T128" i="7"/>
  <c r="T129" i="7"/>
  <c r="T130" i="7"/>
  <c r="T131" i="7"/>
  <c r="T132" i="7"/>
  <c r="T133" i="7"/>
  <c r="T134" i="7"/>
  <c r="T135" i="7"/>
  <c r="T136" i="7"/>
  <c r="T137" i="7"/>
  <c r="T138" i="7"/>
  <c r="T139" i="7"/>
  <c r="AG139" i="7" s="1"/>
  <c r="S146" i="16" s="1"/>
  <c r="T140" i="7"/>
  <c r="T141" i="7"/>
  <c r="T142" i="7"/>
  <c r="AG142" i="7" s="1"/>
  <c r="S149" i="16" s="1"/>
  <c r="T143" i="7"/>
  <c r="T144" i="7"/>
  <c r="T145" i="7"/>
  <c r="T146" i="7"/>
  <c r="T147" i="7"/>
  <c r="T148" i="7"/>
  <c r="V148" i="7" s="1"/>
  <c r="T149" i="7"/>
  <c r="T150" i="7"/>
  <c r="T151" i="7"/>
  <c r="T152" i="7"/>
  <c r="T153" i="7"/>
  <c r="T154" i="7"/>
  <c r="V154" i="7" s="1"/>
  <c r="T155" i="7"/>
  <c r="AG155" i="7" s="1"/>
  <c r="S162" i="16" s="1"/>
  <c r="T156" i="7"/>
  <c r="T157" i="7"/>
  <c r="T158" i="7"/>
  <c r="T159" i="7"/>
  <c r="T160" i="7"/>
  <c r="T161" i="7"/>
  <c r="T162" i="7"/>
  <c r="T163" i="7"/>
  <c r="AG163" i="7" s="1"/>
  <c r="S170" i="16" s="1"/>
  <c r="T164" i="7"/>
  <c r="T165" i="7"/>
  <c r="T166" i="7"/>
  <c r="T167" i="7"/>
  <c r="T168" i="7"/>
  <c r="T169" i="7"/>
  <c r="T170" i="7"/>
  <c r="T171" i="7"/>
  <c r="AG171" i="7" s="1"/>
  <c r="S178" i="16" s="1"/>
  <c r="T172" i="7"/>
  <c r="T173" i="7"/>
  <c r="T174" i="7"/>
  <c r="AG174" i="7" s="1"/>
  <c r="S181" i="16" s="1"/>
  <c r="T175" i="7"/>
  <c r="T2" i="7"/>
  <c r="AG2" i="7" s="1"/>
  <c r="S9" i="16" s="1"/>
  <c r="S3" i="7"/>
  <c r="AJ3" i="7" s="1"/>
  <c r="T10" i="16" s="1"/>
  <c r="S4" i="7"/>
  <c r="AJ4" i="7" s="1"/>
  <c r="T11" i="16" s="1"/>
  <c r="S5" i="7"/>
  <c r="AJ5" i="7" s="1"/>
  <c r="T12" i="16" s="1"/>
  <c r="S6" i="7"/>
  <c r="AJ6" i="7" s="1"/>
  <c r="T13" i="16" s="1"/>
  <c r="S7" i="7"/>
  <c r="AJ7" i="7" s="1"/>
  <c r="T14" i="16" s="1"/>
  <c r="S8" i="7"/>
  <c r="AJ8" i="7" s="1"/>
  <c r="T15" i="16" s="1"/>
  <c r="S9" i="7"/>
  <c r="AJ9" i="7" s="1"/>
  <c r="T16" i="16" s="1"/>
  <c r="S10" i="7"/>
  <c r="AJ10" i="7" s="1"/>
  <c r="T17" i="16" s="1"/>
  <c r="S11" i="7"/>
  <c r="AJ11" i="7" s="1"/>
  <c r="T18" i="16" s="1"/>
  <c r="S12" i="7"/>
  <c r="AJ12" i="7" s="1"/>
  <c r="T19" i="16" s="1"/>
  <c r="S13" i="7"/>
  <c r="AJ13" i="7" s="1"/>
  <c r="T20" i="16" s="1"/>
  <c r="S14" i="7"/>
  <c r="AJ14" i="7" s="1"/>
  <c r="T21" i="16" s="1"/>
  <c r="S15" i="7"/>
  <c r="AJ15" i="7" s="1"/>
  <c r="T22" i="16" s="1"/>
  <c r="S16" i="7"/>
  <c r="S17" i="7"/>
  <c r="AJ17" i="7" s="1"/>
  <c r="T24" i="16" s="1"/>
  <c r="S18" i="7"/>
  <c r="AJ18" i="7" s="1"/>
  <c r="T25" i="16" s="1"/>
  <c r="S19" i="7"/>
  <c r="AJ19" i="7" s="1"/>
  <c r="T26" i="16" s="1"/>
  <c r="S20" i="7"/>
  <c r="AJ20" i="7" s="1"/>
  <c r="T27" i="16" s="1"/>
  <c r="S21" i="7"/>
  <c r="AJ21" i="7" s="1"/>
  <c r="T28" i="16" s="1"/>
  <c r="S22" i="7"/>
  <c r="AJ22" i="7" s="1"/>
  <c r="T29" i="16" s="1"/>
  <c r="S23" i="7"/>
  <c r="AJ23" i="7" s="1"/>
  <c r="T30" i="16" s="1"/>
  <c r="S24" i="7"/>
  <c r="AJ24" i="7" s="1"/>
  <c r="T31" i="16" s="1"/>
  <c r="S25" i="7"/>
  <c r="AJ25" i="7" s="1"/>
  <c r="T32" i="16" s="1"/>
  <c r="S26" i="7"/>
  <c r="AJ26" i="7" s="1"/>
  <c r="T33" i="16" s="1"/>
  <c r="S27" i="7"/>
  <c r="AJ27" i="7" s="1"/>
  <c r="T34" i="16" s="1"/>
  <c r="S28" i="7"/>
  <c r="AJ28" i="7" s="1"/>
  <c r="T35" i="16" s="1"/>
  <c r="S29" i="7"/>
  <c r="AJ29" i="7" s="1"/>
  <c r="T36" i="16" s="1"/>
  <c r="S30" i="7"/>
  <c r="AJ30" i="7" s="1"/>
  <c r="T37" i="16" s="1"/>
  <c r="S31" i="7"/>
  <c r="AJ31" i="7" s="1"/>
  <c r="T38" i="16" s="1"/>
  <c r="S32" i="7"/>
  <c r="AJ32" i="7" s="1"/>
  <c r="T39" i="16" s="1"/>
  <c r="S33" i="7"/>
  <c r="AJ33" i="7" s="1"/>
  <c r="T40" i="16" s="1"/>
  <c r="S34" i="7"/>
  <c r="AJ34" i="7" s="1"/>
  <c r="T41" i="16" s="1"/>
  <c r="S35" i="7"/>
  <c r="AJ35" i="7" s="1"/>
  <c r="T42" i="16" s="1"/>
  <c r="S36" i="7"/>
  <c r="AJ36" i="7" s="1"/>
  <c r="T43" i="16" s="1"/>
  <c r="S37" i="7"/>
  <c r="S38" i="7"/>
  <c r="AJ38" i="7" s="1"/>
  <c r="T45" i="16" s="1"/>
  <c r="S39" i="7"/>
  <c r="AJ39" i="7" s="1"/>
  <c r="T46" i="16" s="1"/>
  <c r="S40" i="7"/>
  <c r="AJ40" i="7" s="1"/>
  <c r="T47" i="16" s="1"/>
  <c r="S41" i="7"/>
  <c r="AJ41" i="7" s="1"/>
  <c r="T48" i="16" s="1"/>
  <c r="S42" i="7"/>
  <c r="AJ42" i="7" s="1"/>
  <c r="T49" i="16" s="1"/>
  <c r="S43" i="7"/>
  <c r="AJ43" i="7" s="1"/>
  <c r="T50" i="16" s="1"/>
  <c r="S44" i="7"/>
  <c r="AJ44" i="7" s="1"/>
  <c r="T51" i="16" s="1"/>
  <c r="S45" i="7"/>
  <c r="AJ45" i="7" s="1"/>
  <c r="T52" i="16" s="1"/>
  <c r="S46" i="7"/>
  <c r="AJ46" i="7" s="1"/>
  <c r="T53" i="16" s="1"/>
  <c r="S47" i="7"/>
  <c r="AJ47" i="7" s="1"/>
  <c r="T54" i="16" s="1"/>
  <c r="S48" i="7"/>
  <c r="AJ48" i="7" s="1"/>
  <c r="T55" i="16" s="1"/>
  <c r="S49" i="7"/>
  <c r="AJ49" i="7" s="1"/>
  <c r="T56" i="16" s="1"/>
  <c r="S50" i="7"/>
  <c r="AJ50" i="7" s="1"/>
  <c r="T57" i="16" s="1"/>
  <c r="S51" i="7"/>
  <c r="AJ51" i="7" s="1"/>
  <c r="T58" i="16" s="1"/>
  <c r="S52" i="7"/>
  <c r="AJ52" i="7" s="1"/>
  <c r="T59" i="16" s="1"/>
  <c r="S53" i="7"/>
  <c r="AJ53" i="7" s="1"/>
  <c r="T60" i="16" s="1"/>
  <c r="S54" i="7"/>
  <c r="AJ54" i="7" s="1"/>
  <c r="T61" i="16" s="1"/>
  <c r="S55" i="7"/>
  <c r="AJ55" i="7" s="1"/>
  <c r="T62" i="16" s="1"/>
  <c r="S56" i="7"/>
  <c r="AJ56" i="7" s="1"/>
  <c r="T63" i="16" s="1"/>
  <c r="S57" i="7"/>
  <c r="AJ57" i="7" s="1"/>
  <c r="T64" i="16" s="1"/>
  <c r="S58" i="7"/>
  <c r="S59" i="7"/>
  <c r="AJ59" i="7" s="1"/>
  <c r="T66" i="16" s="1"/>
  <c r="S60" i="7"/>
  <c r="AJ60" i="7" s="1"/>
  <c r="T67" i="16" s="1"/>
  <c r="S61" i="7"/>
  <c r="AJ61" i="7" s="1"/>
  <c r="T68" i="16" s="1"/>
  <c r="S62" i="7"/>
  <c r="AJ62" i="7" s="1"/>
  <c r="T69" i="16" s="1"/>
  <c r="S63" i="7"/>
  <c r="AJ63" i="7" s="1"/>
  <c r="T70" i="16" s="1"/>
  <c r="S64" i="7"/>
  <c r="AJ64" i="7" s="1"/>
  <c r="T71" i="16" s="1"/>
  <c r="S65" i="7"/>
  <c r="AJ65" i="7" s="1"/>
  <c r="T72" i="16" s="1"/>
  <c r="S66" i="7"/>
  <c r="AJ66" i="7" s="1"/>
  <c r="T73" i="16" s="1"/>
  <c r="S67" i="7"/>
  <c r="AJ67" i="7" s="1"/>
  <c r="T74" i="16" s="1"/>
  <c r="S68" i="7"/>
  <c r="AJ68" i="7" s="1"/>
  <c r="T75" i="16" s="1"/>
  <c r="S69" i="7"/>
  <c r="AJ69" i="7" s="1"/>
  <c r="T76" i="16" s="1"/>
  <c r="S70" i="7"/>
  <c r="AJ70" i="7" s="1"/>
  <c r="T77" i="16" s="1"/>
  <c r="S71" i="7"/>
  <c r="AJ71" i="7" s="1"/>
  <c r="T78" i="16" s="1"/>
  <c r="S72" i="7"/>
  <c r="AJ72" i="7" s="1"/>
  <c r="T79" i="16" s="1"/>
  <c r="S73" i="7"/>
  <c r="AJ73" i="7" s="1"/>
  <c r="T80" i="16" s="1"/>
  <c r="S74" i="7"/>
  <c r="AJ74" i="7" s="1"/>
  <c r="T81" i="16" s="1"/>
  <c r="S75" i="7"/>
  <c r="AJ75" i="7" s="1"/>
  <c r="T82" i="16" s="1"/>
  <c r="S76" i="7"/>
  <c r="AJ76" i="7" s="1"/>
  <c r="T83" i="16" s="1"/>
  <c r="S77" i="7"/>
  <c r="AJ77" i="7" s="1"/>
  <c r="T84" i="16" s="1"/>
  <c r="S78" i="7"/>
  <c r="AJ78" i="7" s="1"/>
  <c r="T85" i="16" s="1"/>
  <c r="S79" i="7"/>
  <c r="AJ79" i="7" s="1"/>
  <c r="T86" i="16" s="1"/>
  <c r="S80" i="7"/>
  <c r="AJ80" i="7" s="1"/>
  <c r="T87" i="16" s="1"/>
  <c r="S81" i="7"/>
  <c r="AJ81" i="7" s="1"/>
  <c r="T88" i="16" s="1"/>
  <c r="S82" i="7"/>
  <c r="AJ82" i="7" s="1"/>
  <c r="T89" i="16" s="1"/>
  <c r="S83" i="7"/>
  <c r="AJ83" i="7" s="1"/>
  <c r="T90" i="16" s="1"/>
  <c r="S84" i="7"/>
  <c r="AJ84" i="7" s="1"/>
  <c r="T91" i="16" s="1"/>
  <c r="S85" i="7"/>
  <c r="AJ85" i="7" s="1"/>
  <c r="T92" i="16" s="1"/>
  <c r="S86" i="7"/>
  <c r="S87" i="7"/>
  <c r="AJ87" i="7" s="1"/>
  <c r="T94" i="16" s="1"/>
  <c r="S88" i="7"/>
  <c r="AJ88" i="7" s="1"/>
  <c r="T95" i="16" s="1"/>
  <c r="S89" i="7"/>
  <c r="AJ89" i="7" s="1"/>
  <c r="T96" i="16" s="1"/>
  <c r="S90" i="7"/>
  <c r="AJ90" i="7" s="1"/>
  <c r="T97" i="16" s="1"/>
  <c r="S91" i="7"/>
  <c r="AJ91" i="7" s="1"/>
  <c r="T98" i="16" s="1"/>
  <c r="S92" i="7"/>
  <c r="AJ92" i="7" s="1"/>
  <c r="T99" i="16" s="1"/>
  <c r="S93" i="7"/>
  <c r="AJ93" i="7" s="1"/>
  <c r="T100" i="16" s="1"/>
  <c r="S94" i="7"/>
  <c r="S95" i="7"/>
  <c r="AJ95" i="7" s="1"/>
  <c r="T102" i="16" s="1"/>
  <c r="S96" i="7"/>
  <c r="AJ96" i="7" s="1"/>
  <c r="T103" i="16" s="1"/>
  <c r="S97" i="7"/>
  <c r="AJ97" i="7" s="1"/>
  <c r="T104" i="16" s="1"/>
  <c r="S98" i="7"/>
  <c r="AJ98" i="7" s="1"/>
  <c r="T105" i="16" s="1"/>
  <c r="S99" i="7"/>
  <c r="AJ99" i="7" s="1"/>
  <c r="T106" i="16" s="1"/>
  <c r="S100" i="7"/>
  <c r="AJ100" i="7" s="1"/>
  <c r="T107" i="16" s="1"/>
  <c r="S101" i="7"/>
  <c r="AJ101" i="7" s="1"/>
  <c r="T108" i="16" s="1"/>
  <c r="S102" i="7"/>
  <c r="AJ102" i="7" s="1"/>
  <c r="T109" i="16" s="1"/>
  <c r="S103" i="7"/>
  <c r="AJ103" i="7" s="1"/>
  <c r="T110" i="16" s="1"/>
  <c r="S104" i="7"/>
  <c r="S105" i="7"/>
  <c r="AJ105" i="7" s="1"/>
  <c r="T112" i="16" s="1"/>
  <c r="S106" i="7"/>
  <c r="S107" i="7"/>
  <c r="AJ107" i="7" s="1"/>
  <c r="T114" i="16" s="1"/>
  <c r="S108" i="7"/>
  <c r="S109" i="7"/>
  <c r="AJ109" i="7" s="1"/>
  <c r="T116" i="16" s="1"/>
  <c r="S110" i="7"/>
  <c r="AJ110" i="7" s="1"/>
  <c r="T117" i="16" s="1"/>
  <c r="S111" i="7"/>
  <c r="AJ111" i="7" s="1"/>
  <c r="T118" i="16" s="1"/>
  <c r="S112" i="7"/>
  <c r="AJ112" i="7" s="1"/>
  <c r="T119" i="16" s="1"/>
  <c r="S113" i="7"/>
  <c r="S114" i="7"/>
  <c r="AJ114" i="7" s="1"/>
  <c r="T121" i="16" s="1"/>
  <c r="S115" i="7"/>
  <c r="AJ115" i="7" s="1"/>
  <c r="T122" i="16" s="1"/>
  <c r="S116" i="7"/>
  <c r="AJ116" i="7" s="1"/>
  <c r="T123" i="16" s="1"/>
  <c r="S117" i="7"/>
  <c r="AJ117" i="7" s="1"/>
  <c r="T124" i="16" s="1"/>
  <c r="S118" i="7"/>
  <c r="AJ118" i="7" s="1"/>
  <c r="T125" i="16" s="1"/>
  <c r="S119" i="7"/>
  <c r="AJ119" i="7" s="1"/>
  <c r="T126" i="16" s="1"/>
  <c r="S120" i="7"/>
  <c r="AJ120" i="7" s="1"/>
  <c r="T127" i="16" s="1"/>
  <c r="S121" i="7"/>
  <c r="S122" i="7"/>
  <c r="AJ122" i="7" s="1"/>
  <c r="T129" i="16" s="1"/>
  <c r="S123" i="7"/>
  <c r="AJ123" i="7" s="1"/>
  <c r="T130" i="16" s="1"/>
  <c r="S124" i="7"/>
  <c r="AJ124" i="7" s="1"/>
  <c r="T131" i="16" s="1"/>
  <c r="S125" i="7"/>
  <c r="AJ125" i="7" s="1"/>
  <c r="T132" i="16" s="1"/>
  <c r="S126" i="7"/>
  <c r="AJ126" i="7" s="1"/>
  <c r="T133" i="16" s="1"/>
  <c r="S127" i="7"/>
  <c r="AJ127" i="7" s="1"/>
  <c r="T134" i="16" s="1"/>
  <c r="S128" i="7"/>
  <c r="AJ128" i="7" s="1"/>
  <c r="T135" i="16" s="1"/>
  <c r="S129" i="7"/>
  <c r="AJ129" i="7" s="1"/>
  <c r="T136" i="16" s="1"/>
  <c r="S130" i="7"/>
  <c r="AJ130" i="7" s="1"/>
  <c r="T137" i="16" s="1"/>
  <c r="S131" i="7"/>
  <c r="AJ131" i="7" s="1"/>
  <c r="T138" i="16" s="1"/>
  <c r="S132" i="7"/>
  <c r="AJ132" i="7" s="1"/>
  <c r="T139" i="16" s="1"/>
  <c r="S133" i="7"/>
  <c r="AJ133" i="7" s="1"/>
  <c r="T140" i="16" s="1"/>
  <c r="S134" i="7"/>
  <c r="AJ134" i="7" s="1"/>
  <c r="T141" i="16" s="1"/>
  <c r="S135" i="7"/>
  <c r="AJ135" i="7" s="1"/>
  <c r="T142" i="16" s="1"/>
  <c r="S136" i="7"/>
  <c r="AJ136" i="7" s="1"/>
  <c r="T143" i="16" s="1"/>
  <c r="S137" i="7"/>
  <c r="AJ137" i="7" s="1"/>
  <c r="T144" i="16" s="1"/>
  <c r="S138" i="7"/>
  <c r="AJ138" i="7" s="1"/>
  <c r="T145" i="16" s="1"/>
  <c r="S139" i="7"/>
  <c r="AJ139" i="7" s="1"/>
  <c r="T146" i="16" s="1"/>
  <c r="S140" i="7"/>
  <c r="AJ140" i="7" s="1"/>
  <c r="T147" i="16" s="1"/>
  <c r="S141" i="7"/>
  <c r="AJ141" i="7" s="1"/>
  <c r="T148" i="16" s="1"/>
  <c r="S142" i="7"/>
  <c r="AJ142" i="7" s="1"/>
  <c r="T149" i="16" s="1"/>
  <c r="S143" i="7"/>
  <c r="AJ143" i="7" s="1"/>
  <c r="T150" i="16" s="1"/>
  <c r="S144" i="7"/>
  <c r="AJ144" i="7" s="1"/>
  <c r="T151" i="16" s="1"/>
  <c r="S145" i="7"/>
  <c r="AJ145" i="7" s="1"/>
  <c r="T152" i="16" s="1"/>
  <c r="S146" i="7"/>
  <c r="AJ146" i="7" s="1"/>
  <c r="T153" i="16" s="1"/>
  <c r="S147" i="7"/>
  <c r="AJ147" i="7" s="1"/>
  <c r="T154" i="16" s="1"/>
  <c r="S148" i="7"/>
  <c r="AJ148" i="7" s="1"/>
  <c r="T155" i="16" s="1"/>
  <c r="S149" i="7"/>
  <c r="S150" i="7"/>
  <c r="AJ150" i="7" s="1"/>
  <c r="T157" i="16" s="1"/>
  <c r="S151" i="7"/>
  <c r="AJ151" i="7" s="1"/>
  <c r="T158" i="16" s="1"/>
  <c r="S152" i="7"/>
  <c r="AJ152" i="7" s="1"/>
  <c r="T159" i="16" s="1"/>
  <c r="S153" i="7"/>
  <c r="AJ153" i="7" s="1"/>
  <c r="T160" i="16" s="1"/>
  <c r="S154" i="7"/>
  <c r="AJ154" i="7" s="1"/>
  <c r="T161" i="16" s="1"/>
  <c r="S155" i="7"/>
  <c r="AJ155" i="7" s="1"/>
  <c r="T162" i="16" s="1"/>
  <c r="S156" i="7"/>
  <c r="AJ156" i="7" s="1"/>
  <c r="T163" i="16" s="1"/>
  <c r="S157" i="7"/>
  <c r="AJ157" i="7" s="1"/>
  <c r="T164" i="16" s="1"/>
  <c r="S158" i="7"/>
  <c r="AJ158" i="7" s="1"/>
  <c r="T165" i="16" s="1"/>
  <c r="S159" i="7"/>
  <c r="AJ159" i="7" s="1"/>
  <c r="T166" i="16" s="1"/>
  <c r="S160" i="7"/>
  <c r="AJ160" i="7" s="1"/>
  <c r="T167" i="16" s="1"/>
  <c r="S161" i="7"/>
  <c r="AJ161" i="7" s="1"/>
  <c r="T168" i="16" s="1"/>
  <c r="S162" i="7"/>
  <c r="AJ162" i="7" s="1"/>
  <c r="T169" i="16" s="1"/>
  <c r="S163" i="7"/>
  <c r="AJ163" i="7" s="1"/>
  <c r="T170" i="16" s="1"/>
  <c r="S164" i="7"/>
  <c r="AJ164" i="7" s="1"/>
  <c r="T171" i="16" s="1"/>
  <c r="S165" i="7"/>
  <c r="AJ165" i="7" s="1"/>
  <c r="T172" i="16" s="1"/>
  <c r="S166" i="7"/>
  <c r="AJ166" i="7" s="1"/>
  <c r="T173" i="16" s="1"/>
  <c r="S167" i="7"/>
  <c r="AJ167" i="7" s="1"/>
  <c r="T174" i="16" s="1"/>
  <c r="S168" i="7"/>
  <c r="AJ168" i="7" s="1"/>
  <c r="T175" i="16" s="1"/>
  <c r="S169" i="7"/>
  <c r="AJ169" i="7" s="1"/>
  <c r="T176" i="16" s="1"/>
  <c r="S170" i="7"/>
  <c r="AJ170" i="7" s="1"/>
  <c r="T177" i="16" s="1"/>
  <c r="S171" i="7"/>
  <c r="AJ171" i="7" s="1"/>
  <c r="T178" i="16" s="1"/>
  <c r="S172" i="7"/>
  <c r="AJ172" i="7" s="1"/>
  <c r="T179" i="16" s="1"/>
  <c r="S173" i="7"/>
  <c r="AJ173" i="7" s="1"/>
  <c r="T180" i="16" s="1"/>
  <c r="S174" i="7"/>
  <c r="AJ174" i="7" s="1"/>
  <c r="T181" i="16" s="1"/>
  <c r="S175" i="7"/>
  <c r="AJ175" i="7" s="1"/>
  <c r="T182" i="16" s="1"/>
  <c r="S2" i="7"/>
  <c r="AJ2" i="7" s="1"/>
  <c r="T9" i="16" s="1"/>
  <c r="V3" i="7"/>
  <c r="V4" i="7"/>
  <c r="V33" i="7"/>
  <c r="V40" i="7"/>
  <c r="U54" i="7"/>
  <c r="V72" i="7"/>
  <c r="V96" i="7"/>
  <c r="V128" i="7"/>
  <c r="V144" i="7"/>
  <c r="H16" i="8"/>
  <c r="H15" i="8"/>
  <c r="H14" i="8"/>
  <c r="H13" i="8"/>
  <c r="H10" i="8"/>
  <c r="H9" i="8"/>
  <c r="BE9" i="7" l="1"/>
  <c r="AC16" i="16" s="1"/>
  <c r="BB9" i="7"/>
  <c r="AB16" i="16" s="1"/>
  <c r="BE7" i="7"/>
  <c r="AC14" i="16" s="1"/>
  <c r="BB7" i="7"/>
  <c r="AB14" i="16" s="1"/>
  <c r="BE6" i="7"/>
  <c r="AC13" i="16" s="1"/>
  <c r="BB6" i="7"/>
  <c r="AB13" i="16" s="1"/>
  <c r="BB8" i="7"/>
  <c r="AB15" i="16" s="1"/>
  <c r="BE8" i="7"/>
  <c r="AC15" i="16" s="1"/>
  <c r="BB5" i="7"/>
  <c r="AB12" i="16" s="1"/>
  <c r="BE5" i="7"/>
  <c r="AC12" i="16" s="1"/>
  <c r="U50" i="7"/>
  <c r="BB4" i="7"/>
  <c r="AB11" i="16" s="1"/>
  <c r="BE4" i="7"/>
  <c r="AC11" i="16" s="1"/>
  <c r="BE3" i="7"/>
  <c r="AC10" i="16" s="1"/>
  <c r="BB3" i="7"/>
  <c r="AB10" i="16" s="1"/>
  <c r="AX2" i="7"/>
  <c r="AP100" i="7"/>
  <c r="V107" i="16" s="1"/>
  <c r="AS100" i="7"/>
  <c r="W107" i="16" s="1"/>
  <c r="AP88" i="7"/>
  <c r="V95" i="16" s="1"/>
  <c r="AS88" i="7"/>
  <c r="W95" i="16" s="1"/>
  <c r="AP76" i="7"/>
  <c r="V83" i="16" s="1"/>
  <c r="AS76" i="7"/>
  <c r="W83" i="16" s="1"/>
  <c r="AP64" i="7"/>
  <c r="V71" i="16" s="1"/>
  <c r="AS64" i="7"/>
  <c r="W71" i="16" s="1"/>
  <c r="AP52" i="7"/>
  <c r="V59" i="16" s="1"/>
  <c r="AS52" i="7"/>
  <c r="W59" i="16" s="1"/>
  <c r="AP40" i="7"/>
  <c r="V47" i="16" s="1"/>
  <c r="AS40" i="7"/>
  <c r="W47" i="16" s="1"/>
  <c r="AP28" i="7"/>
  <c r="V35" i="16" s="1"/>
  <c r="AS28" i="7"/>
  <c r="W35" i="16" s="1"/>
  <c r="AP20" i="7"/>
  <c r="V27" i="16" s="1"/>
  <c r="AS20" i="7"/>
  <c r="W27" i="16" s="1"/>
  <c r="AP8" i="7"/>
  <c r="V15" i="16" s="1"/>
  <c r="AS8" i="7"/>
  <c r="W15" i="16" s="1"/>
  <c r="AP173" i="7"/>
  <c r="V180" i="16" s="1"/>
  <c r="AS173" i="7"/>
  <c r="W180" i="16" s="1"/>
  <c r="AP161" i="7"/>
  <c r="V168" i="16" s="1"/>
  <c r="AS161" i="7"/>
  <c r="W168" i="16" s="1"/>
  <c r="AP153" i="7"/>
  <c r="V160" i="16" s="1"/>
  <c r="AS153" i="7"/>
  <c r="W160" i="16" s="1"/>
  <c r="AP145" i="7"/>
  <c r="V152" i="16" s="1"/>
  <c r="AS145" i="7"/>
  <c r="W152" i="16" s="1"/>
  <c r="AP133" i="7"/>
  <c r="V140" i="16" s="1"/>
  <c r="AS133" i="7"/>
  <c r="W140" i="16" s="1"/>
  <c r="AP125" i="7"/>
  <c r="V132" i="16" s="1"/>
  <c r="AS125" i="7"/>
  <c r="W132" i="16" s="1"/>
  <c r="AP117" i="7"/>
  <c r="V124" i="16" s="1"/>
  <c r="AS117" i="7"/>
  <c r="W124" i="16" s="1"/>
  <c r="AP105" i="7"/>
  <c r="V112" i="16" s="1"/>
  <c r="AS105" i="7"/>
  <c r="W112" i="16" s="1"/>
  <c r="AP2" i="7"/>
  <c r="V9" i="16" s="1"/>
  <c r="AS2" i="7"/>
  <c r="W9" i="16" s="1"/>
  <c r="AP99" i="7"/>
  <c r="V106" i="16" s="1"/>
  <c r="AS99" i="7"/>
  <c r="W106" i="16" s="1"/>
  <c r="AP95" i="7"/>
  <c r="V102" i="16" s="1"/>
  <c r="AS95" i="7"/>
  <c r="W102" i="16" s="1"/>
  <c r="AP91" i="7"/>
  <c r="V98" i="16" s="1"/>
  <c r="AS91" i="7"/>
  <c r="W98" i="16" s="1"/>
  <c r="AP87" i="7"/>
  <c r="V94" i="16" s="1"/>
  <c r="AS87" i="7"/>
  <c r="W94" i="16" s="1"/>
  <c r="AP83" i="7"/>
  <c r="V90" i="16" s="1"/>
  <c r="AS83" i="7"/>
  <c r="W90" i="16" s="1"/>
  <c r="AP79" i="7"/>
  <c r="V86" i="16" s="1"/>
  <c r="AS79" i="7"/>
  <c r="W86" i="16" s="1"/>
  <c r="AP75" i="7"/>
  <c r="V82" i="16" s="1"/>
  <c r="AS75" i="7"/>
  <c r="W82" i="16" s="1"/>
  <c r="AP71" i="7"/>
  <c r="V78" i="16" s="1"/>
  <c r="AS71" i="7"/>
  <c r="W78" i="16" s="1"/>
  <c r="AP67" i="7"/>
  <c r="V74" i="16" s="1"/>
  <c r="AS67" i="7"/>
  <c r="W74" i="16" s="1"/>
  <c r="AP63" i="7"/>
  <c r="V70" i="16" s="1"/>
  <c r="AS63" i="7"/>
  <c r="W70" i="16" s="1"/>
  <c r="AP59" i="7"/>
  <c r="V66" i="16" s="1"/>
  <c r="AS59" i="7"/>
  <c r="W66" i="16" s="1"/>
  <c r="AP55" i="7"/>
  <c r="V62" i="16" s="1"/>
  <c r="AS55" i="7"/>
  <c r="W62" i="16" s="1"/>
  <c r="AP51" i="7"/>
  <c r="V58" i="16" s="1"/>
  <c r="AS51" i="7"/>
  <c r="W58" i="16" s="1"/>
  <c r="AP47" i="7"/>
  <c r="V54" i="16" s="1"/>
  <c r="AS47" i="7"/>
  <c r="W54" i="16" s="1"/>
  <c r="AP43" i="7"/>
  <c r="V50" i="16" s="1"/>
  <c r="AS43" i="7"/>
  <c r="W50" i="16" s="1"/>
  <c r="AP39" i="7"/>
  <c r="V46" i="16" s="1"/>
  <c r="AS39" i="7"/>
  <c r="W46" i="16" s="1"/>
  <c r="AP35" i="7"/>
  <c r="V42" i="16" s="1"/>
  <c r="AS35" i="7"/>
  <c r="W42" i="16" s="1"/>
  <c r="AP31" i="7"/>
  <c r="V38" i="16" s="1"/>
  <c r="AS31" i="7"/>
  <c r="W38" i="16" s="1"/>
  <c r="AP27" i="7"/>
  <c r="V34" i="16" s="1"/>
  <c r="AS27" i="7"/>
  <c r="W34" i="16" s="1"/>
  <c r="AP23" i="7"/>
  <c r="V30" i="16" s="1"/>
  <c r="AS23" i="7"/>
  <c r="W30" i="16" s="1"/>
  <c r="AP19" i="7"/>
  <c r="V26" i="16" s="1"/>
  <c r="AS19" i="7"/>
  <c r="W26" i="16" s="1"/>
  <c r="AP15" i="7"/>
  <c r="V22" i="16" s="1"/>
  <c r="AS15" i="7"/>
  <c r="W22" i="16" s="1"/>
  <c r="AP11" i="7"/>
  <c r="V18" i="16" s="1"/>
  <c r="AS11" i="7"/>
  <c r="W18" i="16" s="1"/>
  <c r="AP7" i="7"/>
  <c r="V14" i="16" s="1"/>
  <c r="AS7" i="7"/>
  <c r="W14" i="16" s="1"/>
  <c r="AP3" i="7"/>
  <c r="V10" i="16" s="1"/>
  <c r="AS3" i="7"/>
  <c r="W10" i="16" s="1"/>
  <c r="AP172" i="7"/>
  <c r="V179" i="16" s="1"/>
  <c r="AS172" i="7"/>
  <c r="W179" i="16" s="1"/>
  <c r="AP168" i="7"/>
  <c r="V175" i="16" s="1"/>
  <c r="AS168" i="7"/>
  <c r="W175" i="16" s="1"/>
  <c r="AP164" i="7"/>
  <c r="V171" i="16" s="1"/>
  <c r="AS164" i="7"/>
  <c r="W171" i="16" s="1"/>
  <c r="AP160" i="7"/>
  <c r="V167" i="16" s="1"/>
  <c r="AS160" i="7"/>
  <c r="W167" i="16" s="1"/>
  <c r="AP156" i="7"/>
  <c r="V163" i="16" s="1"/>
  <c r="AS156" i="7"/>
  <c r="W163" i="16" s="1"/>
  <c r="AP152" i="7"/>
  <c r="V159" i="16" s="1"/>
  <c r="AS152" i="7"/>
  <c r="W159" i="16" s="1"/>
  <c r="AP148" i="7"/>
  <c r="V155" i="16" s="1"/>
  <c r="AS148" i="7"/>
  <c r="W155" i="16" s="1"/>
  <c r="AP144" i="7"/>
  <c r="V151" i="16" s="1"/>
  <c r="AS144" i="7"/>
  <c r="W151" i="16" s="1"/>
  <c r="AP140" i="7"/>
  <c r="V147" i="16" s="1"/>
  <c r="AS140" i="7"/>
  <c r="W147" i="16" s="1"/>
  <c r="AP136" i="7"/>
  <c r="V143" i="16" s="1"/>
  <c r="AS136" i="7"/>
  <c r="W143" i="16" s="1"/>
  <c r="AP132" i="7"/>
  <c r="V139" i="16" s="1"/>
  <c r="AS132" i="7"/>
  <c r="W139" i="16" s="1"/>
  <c r="AP128" i="7"/>
  <c r="V135" i="16" s="1"/>
  <c r="AS128" i="7"/>
  <c r="W135" i="16" s="1"/>
  <c r="AP124" i="7"/>
  <c r="V131" i="16" s="1"/>
  <c r="AS124" i="7"/>
  <c r="W131" i="16" s="1"/>
  <c r="AP120" i="7"/>
  <c r="V127" i="16" s="1"/>
  <c r="AS120" i="7"/>
  <c r="W127" i="16" s="1"/>
  <c r="AP116" i="7"/>
  <c r="V123" i="16" s="1"/>
  <c r="AS116" i="7"/>
  <c r="W123" i="16" s="1"/>
  <c r="AP112" i="7"/>
  <c r="V119" i="16" s="1"/>
  <c r="AS112" i="7"/>
  <c r="W119" i="16" s="1"/>
  <c r="AP108" i="7"/>
  <c r="V115" i="16" s="1"/>
  <c r="AS108" i="7"/>
  <c r="W115" i="16" s="1"/>
  <c r="AP104" i="7"/>
  <c r="V111" i="16" s="1"/>
  <c r="AS104" i="7"/>
  <c r="W111" i="16" s="1"/>
  <c r="AP96" i="7"/>
  <c r="V103" i="16" s="1"/>
  <c r="AS96" i="7"/>
  <c r="W103" i="16" s="1"/>
  <c r="AP84" i="7"/>
  <c r="V91" i="16" s="1"/>
  <c r="AS84" i="7"/>
  <c r="W91" i="16" s="1"/>
  <c r="AP72" i="7"/>
  <c r="V79" i="16" s="1"/>
  <c r="AS72" i="7"/>
  <c r="W79" i="16" s="1"/>
  <c r="AP60" i="7"/>
  <c r="V67" i="16" s="1"/>
  <c r="AS60" i="7"/>
  <c r="W67" i="16" s="1"/>
  <c r="AP48" i="7"/>
  <c r="V55" i="16" s="1"/>
  <c r="AS48" i="7"/>
  <c r="W55" i="16" s="1"/>
  <c r="AP36" i="7"/>
  <c r="V43" i="16" s="1"/>
  <c r="AS36" i="7"/>
  <c r="W43" i="16" s="1"/>
  <c r="AP24" i="7"/>
  <c r="V31" i="16" s="1"/>
  <c r="AS24" i="7"/>
  <c r="W31" i="16" s="1"/>
  <c r="AP12" i="7"/>
  <c r="V19" i="16" s="1"/>
  <c r="AS12" i="7"/>
  <c r="W19" i="16" s="1"/>
  <c r="AP165" i="7"/>
  <c r="V172" i="16" s="1"/>
  <c r="AS165" i="7"/>
  <c r="W172" i="16" s="1"/>
  <c r="AP137" i="7"/>
  <c r="V144" i="16" s="1"/>
  <c r="AS137" i="7"/>
  <c r="W144" i="16" s="1"/>
  <c r="AP113" i="7"/>
  <c r="V120" i="16" s="1"/>
  <c r="AS113" i="7"/>
  <c r="W120" i="16" s="1"/>
  <c r="AP102" i="7"/>
  <c r="V109" i="16" s="1"/>
  <c r="AS102" i="7"/>
  <c r="W109" i="16" s="1"/>
  <c r="AP98" i="7"/>
  <c r="V105" i="16" s="1"/>
  <c r="AS98" i="7"/>
  <c r="W105" i="16" s="1"/>
  <c r="AP94" i="7"/>
  <c r="V101" i="16" s="1"/>
  <c r="AS94" i="7"/>
  <c r="W101" i="16" s="1"/>
  <c r="AP90" i="7"/>
  <c r="V97" i="16" s="1"/>
  <c r="AS90" i="7"/>
  <c r="W97" i="16" s="1"/>
  <c r="AP86" i="7"/>
  <c r="V93" i="16" s="1"/>
  <c r="AS86" i="7"/>
  <c r="W93" i="16" s="1"/>
  <c r="AP82" i="7"/>
  <c r="V89" i="16" s="1"/>
  <c r="AS82" i="7"/>
  <c r="W89" i="16" s="1"/>
  <c r="AP78" i="7"/>
  <c r="V85" i="16" s="1"/>
  <c r="AS78" i="7"/>
  <c r="W85" i="16" s="1"/>
  <c r="AP74" i="7"/>
  <c r="V81" i="16" s="1"/>
  <c r="AS74" i="7"/>
  <c r="W81" i="16" s="1"/>
  <c r="AP70" i="7"/>
  <c r="V77" i="16" s="1"/>
  <c r="AS70" i="7"/>
  <c r="W77" i="16" s="1"/>
  <c r="AP66" i="7"/>
  <c r="V73" i="16" s="1"/>
  <c r="AS66" i="7"/>
  <c r="W73" i="16" s="1"/>
  <c r="AP62" i="7"/>
  <c r="V69" i="16" s="1"/>
  <c r="AS62" i="7"/>
  <c r="W69" i="16" s="1"/>
  <c r="AP58" i="7"/>
  <c r="V65" i="16" s="1"/>
  <c r="AS58" i="7"/>
  <c r="W65" i="16" s="1"/>
  <c r="AP54" i="7"/>
  <c r="V61" i="16" s="1"/>
  <c r="AS54" i="7"/>
  <c r="W61" i="16" s="1"/>
  <c r="AP50" i="7"/>
  <c r="V57" i="16" s="1"/>
  <c r="AS50" i="7"/>
  <c r="W57" i="16" s="1"/>
  <c r="AP46" i="7"/>
  <c r="V53" i="16" s="1"/>
  <c r="AS46" i="7"/>
  <c r="W53" i="16" s="1"/>
  <c r="AP42" i="7"/>
  <c r="V49" i="16" s="1"/>
  <c r="AS42" i="7"/>
  <c r="W49" i="16" s="1"/>
  <c r="AP38" i="7"/>
  <c r="V45" i="16" s="1"/>
  <c r="AS38" i="7"/>
  <c r="W45" i="16" s="1"/>
  <c r="AP34" i="7"/>
  <c r="V41" i="16" s="1"/>
  <c r="AS34" i="7"/>
  <c r="W41" i="16" s="1"/>
  <c r="AP30" i="7"/>
  <c r="V37" i="16" s="1"/>
  <c r="AS30" i="7"/>
  <c r="W37" i="16" s="1"/>
  <c r="AP26" i="7"/>
  <c r="V33" i="16" s="1"/>
  <c r="AS26" i="7"/>
  <c r="W33" i="16" s="1"/>
  <c r="AP22" i="7"/>
  <c r="V29" i="16" s="1"/>
  <c r="AS22" i="7"/>
  <c r="W29" i="16" s="1"/>
  <c r="AP18" i="7"/>
  <c r="V25" i="16" s="1"/>
  <c r="AS18" i="7"/>
  <c r="W25" i="16" s="1"/>
  <c r="AP14" i="7"/>
  <c r="V21" i="16" s="1"/>
  <c r="AS14" i="7"/>
  <c r="W21" i="16" s="1"/>
  <c r="AP10" i="7"/>
  <c r="V17" i="16" s="1"/>
  <c r="AS10" i="7"/>
  <c r="W17" i="16" s="1"/>
  <c r="AP6" i="7"/>
  <c r="V13" i="16" s="1"/>
  <c r="AS6" i="7"/>
  <c r="W13" i="16" s="1"/>
  <c r="AP175" i="7"/>
  <c r="V182" i="16" s="1"/>
  <c r="AS175" i="7"/>
  <c r="W182" i="16" s="1"/>
  <c r="AP171" i="7"/>
  <c r="V178" i="16" s="1"/>
  <c r="AS171" i="7"/>
  <c r="W178" i="16" s="1"/>
  <c r="AP167" i="7"/>
  <c r="V174" i="16" s="1"/>
  <c r="AS167" i="7"/>
  <c r="W174" i="16" s="1"/>
  <c r="AP163" i="7"/>
  <c r="V170" i="16" s="1"/>
  <c r="AS163" i="7"/>
  <c r="W170" i="16" s="1"/>
  <c r="AP159" i="7"/>
  <c r="V166" i="16" s="1"/>
  <c r="AS159" i="7"/>
  <c r="W166" i="16" s="1"/>
  <c r="AP155" i="7"/>
  <c r="V162" i="16" s="1"/>
  <c r="AS155" i="7"/>
  <c r="W162" i="16" s="1"/>
  <c r="AP151" i="7"/>
  <c r="V158" i="16" s="1"/>
  <c r="AS151" i="7"/>
  <c r="W158" i="16" s="1"/>
  <c r="AP147" i="7"/>
  <c r="V154" i="16" s="1"/>
  <c r="AS147" i="7"/>
  <c r="W154" i="16" s="1"/>
  <c r="AP143" i="7"/>
  <c r="V150" i="16" s="1"/>
  <c r="AS143" i="7"/>
  <c r="W150" i="16" s="1"/>
  <c r="AP139" i="7"/>
  <c r="V146" i="16" s="1"/>
  <c r="AS139" i="7"/>
  <c r="W146" i="16" s="1"/>
  <c r="AP135" i="7"/>
  <c r="V142" i="16" s="1"/>
  <c r="AS135" i="7"/>
  <c r="W142" i="16" s="1"/>
  <c r="AP131" i="7"/>
  <c r="V138" i="16" s="1"/>
  <c r="AS131" i="7"/>
  <c r="W138" i="16" s="1"/>
  <c r="AP127" i="7"/>
  <c r="V134" i="16" s="1"/>
  <c r="AS127" i="7"/>
  <c r="W134" i="16" s="1"/>
  <c r="AP123" i="7"/>
  <c r="V130" i="16" s="1"/>
  <c r="AS123" i="7"/>
  <c r="W130" i="16" s="1"/>
  <c r="AP119" i="7"/>
  <c r="V126" i="16" s="1"/>
  <c r="AS119" i="7"/>
  <c r="W126" i="16" s="1"/>
  <c r="AP115" i="7"/>
  <c r="V122" i="16" s="1"/>
  <c r="AS115" i="7"/>
  <c r="W122" i="16" s="1"/>
  <c r="AP111" i="7"/>
  <c r="V118" i="16" s="1"/>
  <c r="AS111" i="7"/>
  <c r="W118" i="16" s="1"/>
  <c r="AP107" i="7"/>
  <c r="V114" i="16" s="1"/>
  <c r="AS107" i="7"/>
  <c r="W114" i="16" s="1"/>
  <c r="AP103" i="7"/>
  <c r="V110" i="16" s="1"/>
  <c r="AS103" i="7"/>
  <c r="W110" i="16" s="1"/>
  <c r="AP92" i="7"/>
  <c r="V99" i="16" s="1"/>
  <c r="AS92" i="7"/>
  <c r="W99" i="16" s="1"/>
  <c r="AP80" i="7"/>
  <c r="V87" i="16" s="1"/>
  <c r="AS80" i="7"/>
  <c r="W87" i="16" s="1"/>
  <c r="AP68" i="7"/>
  <c r="V75" i="16" s="1"/>
  <c r="AS68" i="7"/>
  <c r="W75" i="16" s="1"/>
  <c r="AP56" i="7"/>
  <c r="V63" i="16" s="1"/>
  <c r="AS56" i="7"/>
  <c r="W63" i="16" s="1"/>
  <c r="AP44" i="7"/>
  <c r="V51" i="16" s="1"/>
  <c r="AS44" i="7"/>
  <c r="W51" i="16" s="1"/>
  <c r="AP32" i="7"/>
  <c r="V39" i="16" s="1"/>
  <c r="AS32" i="7"/>
  <c r="W39" i="16" s="1"/>
  <c r="AP16" i="7"/>
  <c r="V23" i="16" s="1"/>
  <c r="AS16" i="7"/>
  <c r="W23" i="16" s="1"/>
  <c r="AP4" i="7"/>
  <c r="V11" i="16" s="1"/>
  <c r="AS4" i="7"/>
  <c r="W11" i="16" s="1"/>
  <c r="AP169" i="7"/>
  <c r="V176" i="16" s="1"/>
  <c r="AS169" i="7"/>
  <c r="W176" i="16" s="1"/>
  <c r="AP157" i="7"/>
  <c r="V164" i="16" s="1"/>
  <c r="AS157" i="7"/>
  <c r="W164" i="16" s="1"/>
  <c r="AP149" i="7"/>
  <c r="V156" i="16" s="1"/>
  <c r="AS149" i="7"/>
  <c r="W156" i="16" s="1"/>
  <c r="AP141" i="7"/>
  <c r="V148" i="16" s="1"/>
  <c r="AS141" i="7"/>
  <c r="W148" i="16" s="1"/>
  <c r="AP129" i="7"/>
  <c r="V136" i="16" s="1"/>
  <c r="AS129" i="7"/>
  <c r="W136" i="16" s="1"/>
  <c r="AP121" i="7"/>
  <c r="V128" i="16" s="1"/>
  <c r="AS121" i="7"/>
  <c r="W128" i="16" s="1"/>
  <c r="AP109" i="7"/>
  <c r="V116" i="16" s="1"/>
  <c r="AS109" i="7"/>
  <c r="W116" i="16" s="1"/>
  <c r="AP101" i="7"/>
  <c r="V108" i="16" s="1"/>
  <c r="AS101" i="7"/>
  <c r="W108" i="16" s="1"/>
  <c r="AP97" i="7"/>
  <c r="V104" i="16" s="1"/>
  <c r="AS97" i="7"/>
  <c r="W104" i="16" s="1"/>
  <c r="AP93" i="7"/>
  <c r="V100" i="16" s="1"/>
  <c r="AS93" i="7"/>
  <c r="W100" i="16" s="1"/>
  <c r="AP89" i="7"/>
  <c r="V96" i="16" s="1"/>
  <c r="AS89" i="7"/>
  <c r="W96" i="16" s="1"/>
  <c r="AP85" i="7"/>
  <c r="V92" i="16" s="1"/>
  <c r="AS85" i="7"/>
  <c r="W92" i="16" s="1"/>
  <c r="AP81" i="7"/>
  <c r="V88" i="16" s="1"/>
  <c r="AS81" i="7"/>
  <c r="W88" i="16" s="1"/>
  <c r="AP77" i="7"/>
  <c r="V84" i="16" s="1"/>
  <c r="AS77" i="7"/>
  <c r="W84" i="16" s="1"/>
  <c r="AP73" i="7"/>
  <c r="V80" i="16" s="1"/>
  <c r="AS73" i="7"/>
  <c r="W80" i="16" s="1"/>
  <c r="AP69" i="7"/>
  <c r="V76" i="16" s="1"/>
  <c r="AS69" i="7"/>
  <c r="W76" i="16" s="1"/>
  <c r="AP65" i="7"/>
  <c r="V72" i="16" s="1"/>
  <c r="AS65" i="7"/>
  <c r="W72" i="16" s="1"/>
  <c r="AP61" i="7"/>
  <c r="V68" i="16" s="1"/>
  <c r="AS61" i="7"/>
  <c r="W68" i="16" s="1"/>
  <c r="AP57" i="7"/>
  <c r="V64" i="16" s="1"/>
  <c r="AS57" i="7"/>
  <c r="W64" i="16" s="1"/>
  <c r="AP53" i="7"/>
  <c r="V60" i="16" s="1"/>
  <c r="AS53" i="7"/>
  <c r="W60" i="16" s="1"/>
  <c r="AP49" i="7"/>
  <c r="V56" i="16" s="1"/>
  <c r="AS49" i="7"/>
  <c r="W56" i="16" s="1"/>
  <c r="AP45" i="7"/>
  <c r="V52" i="16" s="1"/>
  <c r="AS45" i="7"/>
  <c r="W52" i="16" s="1"/>
  <c r="AP41" i="7"/>
  <c r="V48" i="16" s="1"/>
  <c r="AS41" i="7"/>
  <c r="W48" i="16" s="1"/>
  <c r="AP37" i="7"/>
  <c r="V44" i="16" s="1"/>
  <c r="AS37" i="7"/>
  <c r="W44" i="16" s="1"/>
  <c r="AP33" i="7"/>
  <c r="V40" i="16" s="1"/>
  <c r="AS33" i="7"/>
  <c r="W40" i="16" s="1"/>
  <c r="AP29" i="7"/>
  <c r="V36" i="16" s="1"/>
  <c r="AS29" i="7"/>
  <c r="W36" i="16" s="1"/>
  <c r="AP25" i="7"/>
  <c r="V32" i="16" s="1"/>
  <c r="AS25" i="7"/>
  <c r="W32" i="16" s="1"/>
  <c r="AP21" i="7"/>
  <c r="V28" i="16" s="1"/>
  <c r="AS21" i="7"/>
  <c r="W28" i="16" s="1"/>
  <c r="AP17" i="7"/>
  <c r="V24" i="16" s="1"/>
  <c r="AS17" i="7"/>
  <c r="W24" i="16" s="1"/>
  <c r="AP13" i="7"/>
  <c r="V20" i="16" s="1"/>
  <c r="AS13" i="7"/>
  <c r="W20" i="16" s="1"/>
  <c r="AP9" i="7"/>
  <c r="V16" i="16" s="1"/>
  <c r="AS9" i="7"/>
  <c r="W16" i="16" s="1"/>
  <c r="AP5" i="7"/>
  <c r="V12" i="16" s="1"/>
  <c r="AS5" i="7"/>
  <c r="W12" i="16" s="1"/>
  <c r="AP174" i="7"/>
  <c r="V181" i="16" s="1"/>
  <c r="AS174" i="7"/>
  <c r="W181" i="16" s="1"/>
  <c r="AP170" i="7"/>
  <c r="V177" i="16" s="1"/>
  <c r="AS170" i="7"/>
  <c r="W177" i="16" s="1"/>
  <c r="AP166" i="7"/>
  <c r="V173" i="16" s="1"/>
  <c r="AS166" i="7"/>
  <c r="W173" i="16" s="1"/>
  <c r="AP162" i="7"/>
  <c r="V169" i="16" s="1"/>
  <c r="AS162" i="7"/>
  <c r="W169" i="16" s="1"/>
  <c r="AP158" i="7"/>
  <c r="V165" i="16" s="1"/>
  <c r="AS158" i="7"/>
  <c r="W165" i="16" s="1"/>
  <c r="AP154" i="7"/>
  <c r="V161" i="16" s="1"/>
  <c r="AS154" i="7"/>
  <c r="W161" i="16" s="1"/>
  <c r="AP150" i="7"/>
  <c r="V157" i="16" s="1"/>
  <c r="AS150" i="7"/>
  <c r="W157" i="16" s="1"/>
  <c r="AP146" i="7"/>
  <c r="V153" i="16" s="1"/>
  <c r="AS146" i="7"/>
  <c r="W153" i="16" s="1"/>
  <c r="AP142" i="7"/>
  <c r="V149" i="16" s="1"/>
  <c r="AS142" i="7"/>
  <c r="W149" i="16" s="1"/>
  <c r="AP138" i="7"/>
  <c r="V145" i="16" s="1"/>
  <c r="AS138" i="7"/>
  <c r="W145" i="16" s="1"/>
  <c r="AP134" i="7"/>
  <c r="V141" i="16" s="1"/>
  <c r="AS134" i="7"/>
  <c r="W141" i="16" s="1"/>
  <c r="AP130" i="7"/>
  <c r="V137" i="16" s="1"/>
  <c r="AS130" i="7"/>
  <c r="W137" i="16" s="1"/>
  <c r="AP126" i="7"/>
  <c r="V133" i="16" s="1"/>
  <c r="AS126" i="7"/>
  <c r="W133" i="16" s="1"/>
  <c r="AP122" i="7"/>
  <c r="V129" i="16" s="1"/>
  <c r="AS122" i="7"/>
  <c r="W129" i="16" s="1"/>
  <c r="AP118" i="7"/>
  <c r="V125" i="16" s="1"/>
  <c r="AS118" i="7"/>
  <c r="W125" i="16" s="1"/>
  <c r="AP114" i="7"/>
  <c r="V121" i="16" s="1"/>
  <c r="AS114" i="7"/>
  <c r="W121" i="16" s="1"/>
  <c r="AP110" i="7"/>
  <c r="V117" i="16" s="1"/>
  <c r="AS110" i="7"/>
  <c r="W117" i="16" s="1"/>
  <c r="AP106" i="7"/>
  <c r="V113" i="16" s="1"/>
  <c r="AS106" i="7"/>
  <c r="W113" i="16" s="1"/>
  <c r="AM100" i="7"/>
  <c r="U107" i="16" s="1"/>
  <c r="AL100" i="7"/>
  <c r="G107" i="16" s="1"/>
  <c r="AN100" i="7"/>
  <c r="AI107" i="16" s="1"/>
  <c r="AM96" i="7"/>
  <c r="U103" i="16" s="1"/>
  <c r="AL96" i="7"/>
  <c r="G103" i="16" s="1"/>
  <c r="AN96" i="7"/>
  <c r="AI103" i="16" s="1"/>
  <c r="AM92" i="7"/>
  <c r="U99" i="16" s="1"/>
  <c r="AL92" i="7"/>
  <c r="G99" i="16" s="1"/>
  <c r="AN92" i="7"/>
  <c r="AI99" i="16" s="1"/>
  <c r="AM88" i="7"/>
  <c r="U95" i="16" s="1"/>
  <c r="AL88" i="7"/>
  <c r="G95" i="16" s="1"/>
  <c r="AN88" i="7"/>
  <c r="AI95" i="16" s="1"/>
  <c r="AM84" i="7"/>
  <c r="U91" i="16" s="1"/>
  <c r="AL84" i="7"/>
  <c r="G91" i="16" s="1"/>
  <c r="AN84" i="7"/>
  <c r="AI91" i="16" s="1"/>
  <c r="AM80" i="7"/>
  <c r="U87" i="16" s="1"/>
  <c r="AL80" i="7"/>
  <c r="G87" i="16" s="1"/>
  <c r="AN80" i="7"/>
  <c r="AI87" i="16" s="1"/>
  <c r="AM76" i="7"/>
  <c r="U83" i="16" s="1"/>
  <c r="AL76" i="7"/>
  <c r="G83" i="16" s="1"/>
  <c r="AN76" i="7"/>
  <c r="AI83" i="16" s="1"/>
  <c r="AM72" i="7"/>
  <c r="U79" i="16" s="1"/>
  <c r="AL72" i="7"/>
  <c r="G79" i="16" s="1"/>
  <c r="AN72" i="7"/>
  <c r="AI79" i="16" s="1"/>
  <c r="AM68" i="7"/>
  <c r="U75" i="16" s="1"/>
  <c r="AL68" i="7"/>
  <c r="G75" i="16" s="1"/>
  <c r="AN68" i="7"/>
  <c r="AI75" i="16" s="1"/>
  <c r="AM64" i="7"/>
  <c r="U71" i="16" s="1"/>
  <c r="AL64" i="7"/>
  <c r="G71" i="16" s="1"/>
  <c r="AN64" i="7"/>
  <c r="AI71" i="16" s="1"/>
  <c r="AM60" i="7"/>
  <c r="U67" i="16" s="1"/>
  <c r="AL60" i="7"/>
  <c r="G67" i="16" s="1"/>
  <c r="AN60" i="7"/>
  <c r="AI67" i="16" s="1"/>
  <c r="AM56" i="7"/>
  <c r="U63" i="16" s="1"/>
  <c r="AL56" i="7"/>
  <c r="G63" i="16" s="1"/>
  <c r="AN56" i="7"/>
  <c r="AI63" i="16" s="1"/>
  <c r="AM52" i="7"/>
  <c r="U59" i="16" s="1"/>
  <c r="AL52" i="7"/>
  <c r="G59" i="16" s="1"/>
  <c r="AN52" i="7"/>
  <c r="AI59" i="16" s="1"/>
  <c r="AM48" i="7"/>
  <c r="U55" i="16" s="1"/>
  <c r="AL48" i="7"/>
  <c r="G55" i="16" s="1"/>
  <c r="AN48" i="7"/>
  <c r="AI55" i="16" s="1"/>
  <c r="AM44" i="7"/>
  <c r="U51" i="16" s="1"/>
  <c r="AL44" i="7"/>
  <c r="G51" i="16" s="1"/>
  <c r="AN44" i="7"/>
  <c r="AI51" i="16" s="1"/>
  <c r="AM40" i="7"/>
  <c r="U47" i="16" s="1"/>
  <c r="AL40" i="7"/>
  <c r="G47" i="16" s="1"/>
  <c r="AN40" i="7"/>
  <c r="AI47" i="16" s="1"/>
  <c r="AM36" i="7"/>
  <c r="U43" i="16" s="1"/>
  <c r="AL36" i="7"/>
  <c r="G43" i="16" s="1"/>
  <c r="AN36" i="7"/>
  <c r="AI43" i="16" s="1"/>
  <c r="AM32" i="7"/>
  <c r="U39" i="16" s="1"/>
  <c r="AL32" i="7"/>
  <c r="G39" i="16" s="1"/>
  <c r="AN32" i="7"/>
  <c r="AI39" i="16" s="1"/>
  <c r="AM28" i="7"/>
  <c r="U35" i="16" s="1"/>
  <c r="AL28" i="7"/>
  <c r="G35" i="16" s="1"/>
  <c r="AN28" i="7"/>
  <c r="AI35" i="16" s="1"/>
  <c r="AM24" i="7"/>
  <c r="U31" i="16" s="1"/>
  <c r="AL24" i="7"/>
  <c r="G31" i="16" s="1"/>
  <c r="AN24" i="7"/>
  <c r="AI31" i="16" s="1"/>
  <c r="AM20" i="7"/>
  <c r="U27" i="16" s="1"/>
  <c r="AL20" i="7"/>
  <c r="G27" i="16" s="1"/>
  <c r="AN20" i="7"/>
  <c r="AI27" i="16" s="1"/>
  <c r="AM16" i="7"/>
  <c r="U23" i="16" s="1"/>
  <c r="AL16" i="7"/>
  <c r="G23" i="16" s="1"/>
  <c r="AN16" i="7"/>
  <c r="AI23" i="16" s="1"/>
  <c r="AM12" i="7"/>
  <c r="U19" i="16" s="1"/>
  <c r="AL12" i="7"/>
  <c r="G19" i="16" s="1"/>
  <c r="AN12" i="7"/>
  <c r="AI19" i="16" s="1"/>
  <c r="AM8" i="7"/>
  <c r="U15" i="16" s="1"/>
  <c r="AL8" i="7"/>
  <c r="G15" i="16" s="1"/>
  <c r="AN8" i="7"/>
  <c r="AI15" i="16" s="1"/>
  <c r="AM4" i="7"/>
  <c r="U11" i="16" s="1"/>
  <c r="AL4" i="7"/>
  <c r="G11" i="16" s="1"/>
  <c r="AN4" i="7"/>
  <c r="AI11" i="16" s="1"/>
  <c r="AM173" i="7"/>
  <c r="U180" i="16" s="1"/>
  <c r="AN173" i="7"/>
  <c r="AI180" i="16" s="1"/>
  <c r="AL173" i="7"/>
  <c r="G180" i="16" s="1"/>
  <c r="AM169" i="7"/>
  <c r="U176" i="16" s="1"/>
  <c r="AN169" i="7"/>
  <c r="AI176" i="16" s="1"/>
  <c r="AL169" i="7"/>
  <c r="G176" i="16" s="1"/>
  <c r="AM165" i="7"/>
  <c r="U172" i="16" s="1"/>
  <c r="AN165" i="7"/>
  <c r="AI172" i="16" s="1"/>
  <c r="AL165" i="7"/>
  <c r="G172" i="16" s="1"/>
  <c r="AM161" i="7"/>
  <c r="U168" i="16" s="1"/>
  <c r="AN161" i="7"/>
  <c r="AI168" i="16" s="1"/>
  <c r="AL161" i="7"/>
  <c r="G168" i="16" s="1"/>
  <c r="AM157" i="7"/>
  <c r="U164" i="16" s="1"/>
  <c r="AN157" i="7"/>
  <c r="AI164" i="16" s="1"/>
  <c r="AL157" i="7"/>
  <c r="G164" i="16" s="1"/>
  <c r="AM153" i="7"/>
  <c r="U160" i="16" s="1"/>
  <c r="AN153" i="7"/>
  <c r="AI160" i="16" s="1"/>
  <c r="AL153" i="7"/>
  <c r="G160" i="16" s="1"/>
  <c r="AM149" i="7"/>
  <c r="U156" i="16" s="1"/>
  <c r="AN149" i="7"/>
  <c r="AI156" i="16" s="1"/>
  <c r="AL149" i="7"/>
  <c r="G156" i="16" s="1"/>
  <c r="AM145" i="7"/>
  <c r="U152" i="16" s="1"/>
  <c r="AN145" i="7"/>
  <c r="AI152" i="16" s="1"/>
  <c r="AL145" i="7"/>
  <c r="G152" i="16" s="1"/>
  <c r="AM141" i="7"/>
  <c r="U148" i="16" s="1"/>
  <c r="AN141" i="7"/>
  <c r="AI148" i="16" s="1"/>
  <c r="AL141" i="7"/>
  <c r="G148" i="16" s="1"/>
  <c r="AM137" i="7"/>
  <c r="U144" i="16" s="1"/>
  <c r="AN137" i="7"/>
  <c r="AI144" i="16" s="1"/>
  <c r="AL137" i="7"/>
  <c r="G144" i="16" s="1"/>
  <c r="AM133" i="7"/>
  <c r="U140" i="16" s="1"/>
  <c r="AL133" i="7"/>
  <c r="G140" i="16" s="1"/>
  <c r="AN133" i="7"/>
  <c r="AI140" i="16" s="1"/>
  <c r="AM129" i="7"/>
  <c r="U136" i="16" s="1"/>
  <c r="AN129" i="7"/>
  <c r="AI136" i="16" s="1"/>
  <c r="AL129" i="7"/>
  <c r="G136" i="16" s="1"/>
  <c r="AM125" i="7"/>
  <c r="U132" i="16" s="1"/>
  <c r="AN125" i="7"/>
  <c r="AI132" i="16" s="1"/>
  <c r="AL125" i="7"/>
  <c r="G132" i="16" s="1"/>
  <c r="AM121" i="7"/>
  <c r="U128" i="16" s="1"/>
  <c r="AN121" i="7"/>
  <c r="AI128" i="16" s="1"/>
  <c r="AL121" i="7"/>
  <c r="G128" i="16" s="1"/>
  <c r="AM117" i="7"/>
  <c r="U124" i="16" s="1"/>
  <c r="AL117" i="7"/>
  <c r="G124" i="16" s="1"/>
  <c r="AN117" i="7"/>
  <c r="AI124" i="16" s="1"/>
  <c r="AM113" i="7"/>
  <c r="U120" i="16" s="1"/>
  <c r="AN113" i="7"/>
  <c r="AI120" i="16" s="1"/>
  <c r="AL113" i="7"/>
  <c r="G120" i="16" s="1"/>
  <c r="AM109" i="7"/>
  <c r="U116" i="16" s="1"/>
  <c r="AN109" i="7"/>
  <c r="AI116" i="16" s="1"/>
  <c r="AL109" i="7"/>
  <c r="G116" i="16" s="1"/>
  <c r="AM105" i="7"/>
  <c r="U112" i="16" s="1"/>
  <c r="AN105" i="7"/>
  <c r="AI112" i="16" s="1"/>
  <c r="AL105" i="7"/>
  <c r="G112" i="16" s="1"/>
  <c r="AM2" i="7"/>
  <c r="U9" i="16" s="1"/>
  <c r="AL2" i="7"/>
  <c r="G9" i="16" s="1"/>
  <c r="AN2" i="7"/>
  <c r="AI9" i="16" s="1"/>
  <c r="AL99" i="7"/>
  <c r="G106" i="16" s="1"/>
  <c r="AM99" i="7"/>
  <c r="U106" i="16" s="1"/>
  <c r="AN99" i="7"/>
  <c r="AI106" i="16" s="1"/>
  <c r="AL95" i="7"/>
  <c r="G102" i="16" s="1"/>
  <c r="AM95" i="7"/>
  <c r="U102" i="16" s="1"/>
  <c r="AN95" i="7"/>
  <c r="AI102" i="16" s="1"/>
  <c r="AL91" i="7"/>
  <c r="G98" i="16" s="1"/>
  <c r="AM91" i="7"/>
  <c r="U98" i="16" s="1"/>
  <c r="AN91" i="7"/>
  <c r="AI98" i="16" s="1"/>
  <c r="AL87" i="7"/>
  <c r="G94" i="16" s="1"/>
  <c r="AM87" i="7"/>
  <c r="U94" i="16" s="1"/>
  <c r="AN87" i="7"/>
  <c r="AI94" i="16" s="1"/>
  <c r="AL83" i="7"/>
  <c r="G90" i="16" s="1"/>
  <c r="AM83" i="7"/>
  <c r="U90" i="16" s="1"/>
  <c r="AN83" i="7"/>
  <c r="AI90" i="16" s="1"/>
  <c r="AL79" i="7"/>
  <c r="G86" i="16" s="1"/>
  <c r="AM79" i="7"/>
  <c r="U86" i="16" s="1"/>
  <c r="AN79" i="7"/>
  <c r="AI86" i="16" s="1"/>
  <c r="AL75" i="7"/>
  <c r="G82" i="16" s="1"/>
  <c r="AM75" i="7"/>
  <c r="U82" i="16" s="1"/>
  <c r="AN75" i="7"/>
  <c r="AI82" i="16" s="1"/>
  <c r="AL71" i="7"/>
  <c r="G78" i="16" s="1"/>
  <c r="AM71" i="7"/>
  <c r="U78" i="16" s="1"/>
  <c r="AN71" i="7"/>
  <c r="AI78" i="16" s="1"/>
  <c r="AL67" i="7"/>
  <c r="G74" i="16" s="1"/>
  <c r="AM67" i="7"/>
  <c r="U74" i="16" s="1"/>
  <c r="AN67" i="7"/>
  <c r="AI74" i="16" s="1"/>
  <c r="AL63" i="7"/>
  <c r="G70" i="16" s="1"/>
  <c r="AM63" i="7"/>
  <c r="U70" i="16" s="1"/>
  <c r="AN63" i="7"/>
  <c r="AI70" i="16" s="1"/>
  <c r="AL59" i="7"/>
  <c r="G66" i="16" s="1"/>
  <c r="AM59" i="7"/>
  <c r="U66" i="16" s="1"/>
  <c r="AN59" i="7"/>
  <c r="AI66" i="16" s="1"/>
  <c r="AL55" i="7"/>
  <c r="G62" i="16" s="1"/>
  <c r="AM55" i="7"/>
  <c r="U62" i="16" s="1"/>
  <c r="AN55" i="7"/>
  <c r="AI62" i="16" s="1"/>
  <c r="AL51" i="7"/>
  <c r="G58" i="16" s="1"/>
  <c r="AM51" i="7"/>
  <c r="U58" i="16" s="1"/>
  <c r="AN51" i="7"/>
  <c r="AI58" i="16" s="1"/>
  <c r="AL47" i="7"/>
  <c r="G54" i="16" s="1"/>
  <c r="AM47" i="7"/>
  <c r="U54" i="16" s="1"/>
  <c r="AN47" i="7"/>
  <c r="AI54" i="16" s="1"/>
  <c r="AL43" i="7"/>
  <c r="G50" i="16" s="1"/>
  <c r="AM43" i="7"/>
  <c r="U50" i="16" s="1"/>
  <c r="AN43" i="7"/>
  <c r="AI50" i="16" s="1"/>
  <c r="AL39" i="7"/>
  <c r="G46" i="16" s="1"/>
  <c r="AM39" i="7"/>
  <c r="U46" i="16" s="1"/>
  <c r="AN39" i="7"/>
  <c r="AI46" i="16" s="1"/>
  <c r="AL35" i="7"/>
  <c r="G42" i="16" s="1"/>
  <c r="AM35" i="7"/>
  <c r="U42" i="16" s="1"/>
  <c r="AN35" i="7"/>
  <c r="AI42" i="16" s="1"/>
  <c r="AL31" i="7"/>
  <c r="G38" i="16" s="1"/>
  <c r="AM31" i="7"/>
  <c r="U38" i="16" s="1"/>
  <c r="AN31" i="7"/>
  <c r="AI38" i="16" s="1"/>
  <c r="AL27" i="7"/>
  <c r="G34" i="16" s="1"/>
  <c r="AM27" i="7"/>
  <c r="U34" i="16" s="1"/>
  <c r="AN27" i="7"/>
  <c r="AI34" i="16" s="1"/>
  <c r="AL23" i="7"/>
  <c r="G30" i="16" s="1"/>
  <c r="AM23" i="7"/>
  <c r="U30" i="16" s="1"/>
  <c r="AN23" i="7"/>
  <c r="AI30" i="16" s="1"/>
  <c r="AL19" i="7"/>
  <c r="G26" i="16" s="1"/>
  <c r="AM19" i="7"/>
  <c r="U26" i="16" s="1"/>
  <c r="AN19" i="7"/>
  <c r="AI26" i="16" s="1"/>
  <c r="AL15" i="7"/>
  <c r="G22" i="16" s="1"/>
  <c r="AM15" i="7"/>
  <c r="U22" i="16" s="1"/>
  <c r="AN15" i="7"/>
  <c r="AI22" i="16" s="1"/>
  <c r="AL11" i="7"/>
  <c r="G18" i="16" s="1"/>
  <c r="AM11" i="7"/>
  <c r="U18" i="16" s="1"/>
  <c r="AN11" i="7"/>
  <c r="AI18" i="16" s="1"/>
  <c r="AL7" i="7"/>
  <c r="G14" i="16" s="1"/>
  <c r="AM7" i="7"/>
  <c r="U14" i="16" s="1"/>
  <c r="AN7" i="7"/>
  <c r="AI14" i="16" s="1"/>
  <c r="AL3" i="7"/>
  <c r="G10" i="16" s="1"/>
  <c r="AM3" i="7"/>
  <c r="U10" i="16" s="1"/>
  <c r="AN3" i="7"/>
  <c r="AI10" i="16" s="1"/>
  <c r="AM172" i="7"/>
  <c r="U179" i="16" s="1"/>
  <c r="AL172" i="7"/>
  <c r="G179" i="16" s="1"/>
  <c r="AN172" i="7"/>
  <c r="AI179" i="16" s="1"/>
  <c r="AM168" i="7"/>
  <c r="U175" i="16" s="1"/>
  <c r="AL168" i="7"/>
  <c r="G175" i="16" s="1"/>
  <c r="AN168" i="7"/>
  <c r="AI175" i="16" s="1"/>
  <c r="AM164" i="7"/>
  <c r="U171" i="16" s="1"/>
  <c r="AL164" i="7"/>
  <c r="G171" i="16" s="1"/>
  <c r="AN164" i="7"/>
  <c r="AI171" i="16" s="1"/>
  <c r="AM160" i="7"/>
  <c r="U167" i="16" s="1"/>
  <c r="AL160" i="7"/>
  <c r="G167" i="16" s="1"/>
  <c r="AN160" i="7"/>
  <c r="AI167" i="16" s="1"/>
  <c r="AM156" i="7"/>
  <c r="U163" i="16" s="1"/>
  <c r="AL156" i="7"/>
  <c r="G163" i="16" s="1"/>
  <c r="AN156" i="7"/>
  <c r="AI163" i="16" s="1"/>
  <c r="AM152" i="7"/>
  <c r="U159" i="16" s="1"/>
  <c r="AL152" i="7"/>
  <c r="G159" i="16" s="1"/>
  <c r="AN152" i="7"/>
  <c r="AI159" i="16" s="1"/>
  <c r="AM148" i="7"/>
  <c r="U155" i="16" s="1"/>
  <c r="AL148" i="7"/>
  <c r="G155" i="16" s="1"/>
  <c r="AN148" i="7"/>
  <c r="AI155" i="16" s="1"/>
  <c r="AM144" i="7"/>
  <c r="U151" i="16" s="1"/>
  <c r="AL144" i="7"/>
  <c r="G151" i="16" s="1"/>
  <c r="AN144" i="7"/>
  <c r="AI151" i="16" s="1"/>
  <c r="AM140" i="7"/>
  <c r="U147" i="16" s="1"/>
  <c r="AL140" i="7"/>
  <c r="G147" i="16" s="1"/>
  <c r="AN140" i="7"/>
  <c r="AI147" i="16" s="1"/>
  <c r="AM136" i="7"/>
  <c r="U143" i="16" s="1"/>
  <c r="AL136" i="7"/>
  <c r="G143" i="16" s="1"/>
  <c r="AN136" i="7"/>
  <c r="AI143" i="16" s="1"/>
  <c r="AM132" i="7"/>
  <c r="U139" i="16" s="1"/>
  <c r="AL132" i="7"/>
  <c r="G139" i="16" s="1"/>
  <c r="AN132" i="7"/>
  <c r="AI139" i="16" s="1"/>
  <c r="AM128" i="7"/>
  <c r="U135" i="16" s="1"/>
  <c r="AL128" i="7"/>
  <c r="G135" i="16" s="1"/>
  <c r="AN128" i="7"/>
  <c r="AI135" i="16" s="1"/>
  <c r="AM124" i="7"/>
  <c r="U131" i="16" s="1"/>
  <c r="AL124" i="7"/>
  <c r="G131" i="16" s="1"/>
  <c r="AN124" i="7"/>
  <c r="AI131" i="16" s="1"/>
  <c r="AM120" i="7"/>
  <c r="U127" i="16" s="1"/>
  <c r="AL120" i="7"/>
  <c r="G127" i="16" s="1"/>
  <c r="AN120" i="7"/>
  <c r="AI127" i="16" s="1"/>
  <c r="AM116" i="7"/>
  <c r="U123" i="16" s="1"/>
  <c r="AL116" i="7"/>
  <c r="G123" i="16" s="1"/>
  <c r="AN116" i="7"/>
  <c r="AI123" i="16" s="1"/>
  <c r="AM112" i="7"/>
  <c r="U119" i="16" s="1"/>
  <c r="AL112" i="7"/>
  <c r="G119" i="16" s="1"/>
  <c r="AN112" i="7"/>
  <c r="AI119" i="16" s="1"/>
  <c r="AM108" i="7"/>
  <c r="U115" i="16" s="1"/>
  <c r="AL108" i="7"/>
  <c r="G115" i="16" s="1"/>
  <c r="AN108" i="7"/>
  <c r="AI115" i="16" s="1"/>
  <c r="AM104" i="7"/>
  <c r="U111" i="16" s="1"/>
  <c r="AL104" i="7"/>
  <c r="G111" i="16" s="1"/>
  <c r="AN104" i="7"/>
  <c r="AI111" i="16" s="1"/>
  <c r="AM102" i="7"/>
  <c r="U109" i="16" s="1"/>
  <c r="AL102" i="7"/>
  <c r="G109" i="16" s="1"/>
  <c r="AN102" i="7"/>
  <c r="AI109" i="16" s="1"/>
  <c r="AM98" i="7"/>
  <c r="U105" i="16" s="1"/>
  <c r="AL98" i="7"/>
  <c r="G105" i="16" s="1"/>
  <c r="AN98" i="7"/>
  <c r="AI105" i="16" s="1"/>
  <c r="AM94" i="7"/>
  <c r="U101" i="16" s="1"/>
  <c r="AL94" i="7"/>
  <c r="G101" i="16" s="1"/>
  <c r="AN94" i="7"/>
  <c r="AI101" i="16" s="1"/>
  <c r="AM90" i="7"/>
  <c r="U97" i="16" s="1"/>
  <c r="AL90" i="7"/>
  <c r="G97" i="16" s="1"/>
  <c r="AN90" i="7"/>
  <c r="AI97" i="16" s="1"/>
  <c r="AM86" i="7"/>
  <c r="U93" i="16" s="1"/>
  <c r="AL86" i="7"/>
  <c r="G93" i="16" s="1"/>
  <c r="AN86" i="7"/>
  <c r="AI93" i="16" s="1"/>
  <c r="AM82" i="7"/>
  <c r="U89" i="16" s="1"/>
  <c r="AL82" i="7"/>
  <c r="G89" i="16" s="1"/>
  <c r="AN82" i="7"/>
  <c r="AI89" i="16" s="1"/>
  <c r="AM78" i="7"/>
  <c r="U85" i="16" s="1"/>
  <c r="AL78" i="7"/>
  <c r="G85" i="16" s="1"/>
  <c r="AN78" i="7"/>
  <c r="AI85" i="16" s="1"/>
  <c r="AM74" i="7"/>
  <c r="U81" i="16" s="1"/>
  <c r="AL74" i="7"/>
  <c r="G81" i="16" s="1"/>
  <c r="AN74" i="7"/>
  <c r="AI81" i="16" s="1"/>
  <c r="AM70" i="7"/>
  <c r="U77" i="16" s="1"/>
  <c r="AL70" i="7"/>
  <c r="G77" i="16" s="1"/>
  <c r="AN70" i="7"/>
  <c r="AI77" i="16" s="1"/>
  <c r="AM66" i="7"/>
  <c r="U73" i="16" s="1"/>
  <c r="AL66" i="7"/>
  <c r="G73" i="16" s="1"/>
  <c r="AN66" i="7"/>
  <c r="AI73" i="16" s="1"/>
  <c r="AM62" i="7"/>
  <c r="U69" i="16" s="1"/>
  <c r="AL62" i="7"/>
  <c r="G69" i="16" s="1"/>
  <c r="AN62" i="7"/>
  <c r="AI69" i="16" s="1"/>
  <c r="AM58" i="7"/>
  <c r="U65" i="16" s="1"/>
  <c r="AL58" i="7"/>
  <c r="G65" i="16" s="1"/>
  <c r="AN58" i="7"/>
  <c r="AI65" i="16" s="1"/>
  <c r="AM54" i="7"/>
  <c r="U61" i="16" s="1"/>
  <c r="AL54" i="7"/>
  <c r="G61" i="16" s="1"/>
  <c r="AN54" i="7"/>
  <c r="AI61" i="16" s="1"/>
  <c r="AM50" i="7"/>
  <c r="U57" i="16" s="1"/>
  <c r="AL50" i="7"/>
  <c r="G57" i="16" s="1"/>
  <c r="AN50" i="7"/>
  <c r="AI57" i="16" s="1"/>
  <c r="AM46" i="7"/>
  <c r="U53" i="16" s="1"/>
  <c r="AL46" i="7"/>
  <c r="G53" i="16" s="1"/>
  <c r="AN46" i="7"/>
  <c r="AI53" i="16" s="1"/>
  <c r="AM42" i="7"/>
  <c r="U49" i="16" s="1"/>
  <c r="AL42" i="7"/>
  <c r="G49" i="16" s="1"/>
  <c r="AN42" i="7"/>
  <c r="AI49" i="16" s="1"/>
  <c r="AM38" i="7"/>
  <c r="U45" i="16" s="1"/>
  <c r="AL38" i="7"/>
  <c r="G45" i="16" s="1"/>
  <c r="AN38" i="7"/>
  <c r="AI45" i="16" s="1"/>
  <c r="AM34" i="7"/>
  <c r="U41" i="16" s="1"/>
  <c r="AL34" i="7"/>
  <c r="G41" i="16" s="1"/>
  <c r="AN34" i="7"/>
  <c r="AI41" i="16" s="1"/>
  <c r="AM30" i="7"/>
  <c r="U37" i="16" s="1"/>
  <c r="AL30" i="7"/>
  <c r="G37" i="16" s="1"/>
  <c r="AN30" i="7"/>
  <c r="AI37" i="16" s="1"/>
  <c r="AM26" i="7"/>
  <c r="U33" i="16" s="1"/>
  <c r="AL26" i="7"/>
  <c r="G33" i="16" s="1"/>
  <c r="AN26" i="7"/>
  <c r="AI33" i="16" s="1"/>
  <c r="AM22" i="7"/>
  <c r="U29" i="16" s="1"/>
  <c r="AL22" i="7"/>
  <c r="G29" i="16" s="1"/>
  <c r="AN22" i="7"/>
  <c r="AI29" i="16" s="1"/>
  <c r="AM18" i="7"/>
  <c r="U25" i="16" s="1"/>
  <c r="AL18" i="7"/>
  <c r="G25" i="16" s="1"/>
  <c r="AN18" i="7"/>
  <c r="AI25" i="16" s="1"/>
  <c r="AM14" i="7"/>
  <c r="U21" i="16" s="1"/>
  <c r="AL14" i="7"/>
  <c r="G21" i="16" s="1"/>
  <c r="AN14" i="7"/>
  <c r="AI21" i="16" s="1"/>
  <c r="AM10" i="7"/>
  <c r="U17" i="16" s="1"/>
  <c r="AL10" i="7"/>
  <c r="G17" i="16" s="1"/>
  <c r="AN10" i="7"/>
  <c r="AI17" i="16" s="1"/>
  <c r="AM6" i="7"/>
  <c r="U13" i="16" s="1"/>
  <c r="AL6" i="7"/>
  <c r="G13" i="16" s="1"/>
  <c r="AN6" i="7"/>
  <c r="AI13" i="16" s="1"/>
  <c r="AM175" i="7"/>
  <c r="U182" i="16" s="1"/>
  <c r="AN175" i="7"/>
  <c r="AI182" i="16" s="1"/>
  <c r="AL175" i="7"/>
  <c r="G182" i="16" s="1"/>
  <c r="AM171" i="7"/>
  <c r="U178" i="16" s="1"/>
  <c r="AN171" i="7"/>
  <c r="AI178" i="16" s="1"/>
  <c r="AL171" i="7"/>
  <c r="G178" i="16" s="1"/>
  <c r="AM167" i="7"/>
  <c r="U174" i="16" s="1"/>
  <c r="AN167" i="7"/>
  <c r="AI174" i="16" s="1"/>
  <c r="AL167" i="7"/>
  <c r="G174" i="16" s="1"/>
  <c r="AM163" i="7"/>
  <c r="U170" i="16" s="1"/>
  <c r="AN163" i="7"/>
  <c r="AI170" i="16" s="1"/>
  <c r="AL163" i="7"/>
  <c r="G170" i="16" s="1"/>
  <c r="AM159" i="7"/>
  <c r="U166" i="16" s="1"/>
  <c r="AN159" i="7"/>
  <c r="AI166" i="16" s="1"/>
  <c r="AL159" i="7"/>
  <c r="G166" i="16" s="1"/>
  <c r="AM155" i="7"/>
  <c r="U162" i="16" s="1"/>
  <c r="AN155" i="7"/>
  <c r="AI162" i="16" s="1"/>
  <c r="AL155" i="7"/>
  <c r="G162" i="16" s="1"/>
  <c r="AM151" i="7"/>
  <c r="U158" i="16" s="1"/>
  <c r="AN151" i="7"/>
  <c r="AI158" i="16" s="1"/>
  <c r="AL151" i="7"/>
  <c r="G158" i="16" s="1"/>
  <c r="AM147" i="7"/>
  <c r="U154" i="16" s="1"/>
  <c r="AN147" i="7"/>
  <c r="AI154" i="16" s="1"/>
  <c r="AL147" i="7"/>
  <c r="G154" i="16" s="1"/>
  <c r="AL143" i="7"/>
  <c r="G150" i="16" s="1"/>
  <c r="AM143" i="7"/>
  <c r="U150" i="16" s="1"/>
  <c r="AN143" i="7"/>
  <c r="AI150" i="16" s="1"/>
  <c r="AL139" i="7"/>
  <c r="G146" i="16" s="1"/>
  <c r="AM139" i="7"/>
  <c r="U146" i="16" s="1"/>
  <c r="AN139" i="7"/>
  <c r="AI146" i="16" s="1"/>
  <c r="AL135" i="7"/>
  <c r="G142" i="16" s="1"/>
  <c r="AM135" i="7"/>
  <c r="U142" i="16" s="1"/>
  <c r="AN135" i="7"/>
  <c r="AI142" i="16" s="1"/>
  <c r="AL131" i="7"/>
  <c r="G138" i="16" s="1"/>
  <c r="AM131" i="7"/>
  <c r="U138" i="16" s="1"/>
  <c r="AN131" i="7"/>
  <c r="AI138" i="16" s="1"/>
  <c r="AL127" i="7"/>
  <c r="G134" i="16" s="1"/>
  <c r="AM127" i="7"/>
  <c r="U134" i="16" s="1"/>
  <c r="AN127" i="7"/>
  <c r="AI134" i="16" s="1"/>
  <c r="AL123" i="7"/>
  <c r="G130" i="16" s="1"/>
  <c r="AM123" i="7"/>
  <c r="U130" i="16" s="1"/>
  <c r="AN123" i="7"/>
  <c r="AI130" i="16" s="1"/>
  <c r="AL119" i="7"/>
  <c r="G126" i="16" s="1"/>
  <c r="AM119" i="7"/>
  <c r="U126" i="16" s="1"/>
  <c r="AN119" i="7"/>
  <c r="AI126" i="16" s="1"/>
  <c r="AL115" i="7"/>
  <c r="G122" i="16" s="1"/>
  <c r="AM115" i="7"/>
  <c r="U122" i="16" s="1"/>
  <c r="AN115" i="7"/>
  <c r="AI122" i="16" s="1"/>
  <c r="AL111" i="7"/>
  <c r="G118" i="16" s="1"/>
  <c r="AM111" i="7"/>
  <c r="U118" i="16" s="1"/>
  <c r="AN111" i="7"/>
  <c r="AI118" i="16" s="1"/>
  <c r="AL107" i="7"/>
  <c r="G114" i="16" s="1"/>
  <c r="AM107" i="7"/>
  <c r="U114" i="16" s="1"/>
  <c r="AN107" i="7"/>
  <c r="AI114" i="16" s="1"/>
  <c r="AL103" i="7"/>
  <c r="G110" i="16" s="1"/>
  <c r="AM103" i="7"/>
  <c r="U110" i="16" s="1"/>
  <c r="AN103" i="7"/>
  <c r="AI110" i="16" s="1"/>
  <c r="AM101" i="7"/>
  <c r="U108" i="16" s="1"/>
  <c r="AN101" i="7"/>
  <c r="AI108" i="16" s="1"/>
  <c r="AL101" i="7"/>
  <c r="G108" i="16" s="1"/>
  <c r="AM97" i="7"/>
  <c r="U104" i="16" s="1"/>
  <c r="AN97" i="7"/>
  <c r="AI104" i="16" s="1"/>
  <c r="AL97" i="7"/>
  <c r="G104" i="16" s="1"/>
  <c r="AM93" i="7"/>
  <c r="U100" i="16" s="1"/>
  <c r="AN93" i="7"/>
  <c r="AI100" i="16" s="1"/>
  <c r="AL93" i="7"/>
  <c r="G100" i="16" s="1"/>
  <c r="AM89" i="7"/>
  <c r="U96" i="16" s="1"/>
  <c r="AN89" i="7"/>
  <c r="AI96" i="16" s="1"/>
  <c r="AL89" i="7"/>
  <c r="G96" i="16" s="1"/>
  <c r="AM85" i="7"/>
  <c r="U92" i="16" s="1"/>
  <c r="AL85" i="7"/>
  <c r="G92" i="16" s="1"/>
  <c r="AN85" i="7"/>
  <c r="AI92" i="16" s="1"/>
  <c r="AM81" i="7"/>
  <c r="U88" i="16" s="1"/>
  <c r="AL81" i="7"/>
  <c r="G88" i="16" s="1"/>
  <c r="AN81" i="7"/>
  <c r="AI88" i="16" s="1"/>
  <c r="AM77" i="7"/>
  <c r="U84" i="16" s="1"/>
  <c r="AL77" i="7"/>
  <c r="G84" i="16" s="1"/>
  <c r="AN77" i="7"/>
  <c r="AI84" i="16" s="1"/>
  <c r="AM73" i="7"/>
  <c r="U80" i="16" s="1"/>
  <c r="AL73" i="7"/>
  <c r="G80" i="16" s="1"/>
  <c r="AN73" i="7"/>
  <c r="AI80" i="16" s="1"/>
  <c r="AM69" i="7"/>
  <c r="U76" i="16" s="1"/>
  <c r="AL69" i="7"/>
  <c r="G76" i="16" s="1"/>
  <c r="AN69" i="7"/>
  <c r="AI76" i="16" s="1"/>
  <c r="AM65" i="7"/>
  <c r="U72" i="16" s="1"/>
  <c r="AL65" i="7"/>
  <c r="G72" i="16" s="1"/>
  <c r="AN65" i="7"/>
  <c r="AI72" i="16" s="1"/>
  <c r="AM61" i="7"/>
  <c r="U68" i="16" s="1"/>
  <c r="AL61" i="7"/>
  <c r="G68" i="16" s="1"/>
  <c r="AN61" i="7"/>
  <c r="AI68" i="16" s="1"/>
  <c r="AM57" i="7"/>
  <c r="U64" i="16" s="1"/>
  <c r="AL57" i="7"/>
  <c r="G64" i="16" s="1"/>
  <c r="AN57" i="7"/>
  <c r="AI64" i="16" s="1"/>
  <c r="AM53" i="7"/>
  <c r="U60" i="16" s="1"/>
  <c r="AL53" i="7"/>
  <c r="G60" i="16" s="1"/>
  <c r="AN53" i="7"/>
  <c r="AI60" i="16" s="1"/>
  <c r="AM49" i="7"/>
  <c r="U56" i="16" s="1"/>
  <c r="AL49" i="7"/>
  <c r="G56" i="16" s="1"/>
  <c r="AN49" i="7"/>
  <c r="AI56" i="16" s="1"/>
  <c r="AM45" i="7"/>
  <c r="U52" i="16" s="1"/>
  <c r="AL45" i="7"/>
  <c r="G52" i="16" s="1"/>
  <c r="AN45" i="7"/>
  <c r="AI52" i="16" s="1"/>
  <c r="AM41" i="7"/>
  <c r="U48" i="16" s="1"/>
  <c r="AL41" i="7"/>
  <c r="G48" i="16" s="1"/>
  <c r="AN41" i="7"/>
  <c r="AI48" i="16" s="1"/>
  <c r="AM37" i="7"/>
  <c r="U44" i="16" s="1"/>
  <c r="AL37" i="7"/>
  <c r="G44" i="16" s="1"/>
  <c r="AN37" i="7"/>
  <c r="AI44" i="16" s="1"/>
  <c r="AM33" i="7"/>
  <c r="U40" i="16" s="1"/>
  <c r="AL33" i="7"/>
  <c r="G40" i="16" s="1"/>
  <c r="AN33" i="7"/>
  <c r="AI40" i="16" s="1"/>
  <c r="AM29" i="7"/>
  <c r="U36" i="16" s="1"/>
  <c r="AL29" i="7"/>
  <c r="G36" i="16" s="1"/>
  <c r="AN29" i="7"/>
  <c r="AI36" i="16" s="1"/>
  <c r="AM25" i="7"/>
  <c r="U32" i="16" s="1"/>
  <c r="AL25" i="7"/>
  <c r="G32" i="16" s="1"/>
  <c r="AN25" i="7"/>
  <c r="AI32" i="16" s="1"/>
  <c r="AM21" i="7"/>
  <c r="U28" i="16" s="1"/>
  <c r="AL21" i="7"/>
  <c r="G28" i="16" s="1"/>
  <c r="AN21" i="7"/>
  <c r="AI28" i="16" s="1"/>
  <c r="AM17" i="7"/>
  <c r="U24" i="16" s="1"/>
  <c r="AL17" i="7"/>
  <c r="G24" i="16" s="1"/>
  <c r="AN17" i="7"/>
  <c r="AI24" i="16" s="1"/>
  <c r="AM13" i="7"/>
  <c r="U20" i="16" s="1"/>
  <c r="AL13" i="7"/>
  <c r="G20" i="16" s="1"/>
  <c r="AN13" i="7"/>
  <c r="AI20" i="16" s="1"/>
  <c r="AM9" i="7"/>
  <c r="U16" i="16" s="1"/>
  <c r="AL9" i="7"/>
  <c r="G16" i="16" s="1"/>
  <c r="AN9" i="7"/>
  <c r="AI16" i="16" s="1"/>
  <c r="AM5" i="7"/>
  <c r="U12" i="16" s="1"/>
  <c r="AL5" i="7"/>
  <c r="G12" i="16" s="1"/>
  <c r="AN5" i="7"/>
  <c r="AI12" i="16" s="1"/>
  <c r="AM174" i="7"/>
  <c r="U181" i="16" s="1"/>
  <c r="AN174" i="7"/>
  <c r="AI181" i="16" s="1"/>
  <c r="AL174" i="7"/>
  <c r="G181" i="16" s="1"/>
  <c r="AM170" i="7"/>
  <c r="U177" i="16" s="1"/>
  <c r="AN170" i="7"/>
  <c r="AI177" i="16" s="1"/>
  <c r="AL170" i="7"/>
  <c r="G177" i="16" s="1"/>
  <c r="AM166" i="7"/>
  <c r="U173" i="16" s="1"/>
  <c r="AN166" i="7"/>
  <c r="AI173" i="16" s="1"/>
  <c r="AL166" i="7"/>
  <c r="G173" i="16" s="1"/>
  <c r="AM162" i="7"/>
  <c r="U169" i="16" s="1"/>
  <c r="AN162" i="7"/>
  <c r="AI169" i="16" s="1"/>
  <c r="AL162" i="7"/>
  <c r="G169" i="16" s="1"/>
  <c r="AM158" i="7"/>
  <c r="U165" i="16" s="1"/>
  <c r="AN158" i="7"/>
  <c r="AI165" i="16" s="1"/>
  <c r="AL158" i="7"/>
  <c r="G165" i="16" s="1"/>
  <c r="AM154" i="7"/>
  <c r="U161" i="16" s="1"/>
  <c r="AN154" i="7"/>
  <c r="AI161" i="16" s="1"/>
  <c r="AL154" i="7"/>
  <c r="G161" i="16" s="1"/>
  <c r="AM150" i="7"/>
  <c r="U157" i="16" s="1"/>
  <c r="AN150" i="7"/>
  <c r="AI157" i="16" s="1"/>
  <c r="AL150" i="7"/>
  <c r="G157" i="16" s="1"/>
  <c r="AM146" i="7"/>
  <c r="U153" i="16" s="1"/>
  <c r="AN146" i="7"/>
  <c r="AI153" i="16" s="1"/>
  <c r="AL146" i="7"/>
  <c r="G153" i="16" s="1"/>
  <c r="AM142" i="7"/>
  <c r="U149" i="16" s="1"/>
  <c r="AN142" i="7"/>
  <c r="AI149" i="16" s="1"/>
  <c r="AL142" i="7"/>
  <c r="G149" i="16" s="1"/>
  <c r="AM138" i="7"/>
  <c r="U145" i="16" s="1"/>
  <c r="AL138" i="7"/>
  <c r="G145" i="16" s="1"/>
  <c r="AN138" i="7"/>
  <c r="AI145" i="16" s="1"/>
  <c r="AM134" i="7"/>
  <c r="U141" i="16" s="1"/>
  <c r="AL134" i="7"/>
  <c r="G141" i="16" s="1"/>
  <c r="AN134" i="7"/>
  <c r="AI141" i="16" s="1"/>
  <c r="AM130" i="7"/>
  <c r="U137" i="16" s="1"/>
  <c r="AN130" i="7"/>
  <c r="AI137" i="16" s="1"/>
  <c r="AL130" i="7"/>
  <c r="G137" i="16" s="1"/>
  <c r="AM126" i="7"/>
  <c r="U133" i="16" s="1"/>
  <c r="AN126" i="7"/>
  <c r="AI133" i="16" s="1"/>
  <c r="AL126" i="7"/>
  <c r="G133" i="16" s="1"/>
  <c r="AM122" i="7"/>
  <c r="U129" i="16" s="1"/>
  <c r="AL122" i="7"/>
  <c r="G129" i="16" s="1"/>
  <c r="AN122" i="7"/>
  <c r="AI129" i="16" s="1"/>
  <c r="AM118" i="7"/>
  <c r="U125" i="16" s="1"/>
  <c r="AL118" i="7"/>
  <c r="G125" i="16" s="1"/>
  <c r="AN118" i="7"/>
  <c r="AI125" i="16" s="1"/>
  <c r="AM114" i="7"/>
  <c r="U121" i="16" s="1"/>
  <c r="AN114" i="7"/>
  <c r="AI121" i="16" s="1"/>
  <c r="AL114" i="7"/>
  <c r="G121" i="16" s="1"/>
  <c r="AM110" i="7"/>
  <c r="U117" i="16" s="1"/>
  <c r="AL110" i="7"/>
  <c r="G117" i="16" s="1"/>
  <c r="AN110" i="7"/>
  <c r="AI117" i="16" s="1"/>
  <c r="AM106" i="7"/>
  <c r="U113" i="16" s="1"/>
  <c r="AL106" i="7"/>
  <c r="G113" i="16" s="1"/>
  <c r="AN106" i="7"/>
  <c r="AI113" i="16" s="1"/>
  <c r="AD149" i="7"/>
  <c r="R156" i="16" s="1"/>
  <c r="AJ149" i="7"/>
  <c r="T156" i="16" s="1"/>
  <c r="AD121" i="7"/>
  <c r="R128" i="16" s="1"/>
  <c r="AJ121" i="7"/>
  <c r="T128" i="16" s="1"/>
  <c r="AD113" i="7"/>
  <c r="R120" i="16" s="1"/>
  <c r="AJ113" i="7"/>
  <c r="T120" i="16" s="1"/>
  <c r="AD37" i="7"/>
  <c r="R44" i="16" s="1"/>
  <c r="AJ37" i="7"/>
  <c r="T44" i="16" s="1"/>
  <c r="AD108" i="7"/>
  <c r="R115" i="16" s="1"/>
  <c r="AJ108" i="7"/>
  <c r="T115" i="16" s="1"/>
  <c r="AD104" i="7"/>
  <c r="R111" i="16" s="1"/>
  <c r="AJ104" i="7"/>
  <c r="T111" i="16" s="1"/>
  <c r="AD16" i="7"/>
  <c r="R23" i="16" s="1"/>
  <c r="AJ16" i="7"/>
  <c r="T23" i="16" s="1"/>
  <c r="U106" i="7"/>
  <c r="AJ106" i="7"/>
  <c r="T113" i="16" s="1"/>
  <c r="AD94" i="7"/>
  <c r="R101" i="16" s="1"/>
  <c r="AJ94" i="7"/>
  <c r="T101" i="16" s="1"/>
  <c r="AD86" i="7"/>
  <c r="R93" i="16" s="1"/>
  <c r="AJ86" i="7"/>
  <c r="T93" i="16" s="1"/>
  <c r="AD58" i="7"/>
  <c r="R65" i="16" s="1"/>
  <c r="AJ58" i="7"/>
  <c r="T65" i="16" s="1"/>
  <c r="AA175" i="7"/>
  <c r="Q182" i="16" s="1"/>
  <c r="AG175" i="7"/>
  <c r="S182" i="16" s="1"/>
  <c r="AA167" i="7"/>
  <c r="Q174" i="16" s="1"/>
  <c r="AG167" i="7"/>
  <c r="S174" i="16" s="1"/>
  <c r="AA159" i="7"/>
  <c r="Q166" i="16" s="1"/>
  <c r="AG159" i="7"/>
  <c r="S166" i="16" s="1"/>
  <c r="AA151" i="7"/>
  <c r="Q158" i="16" s="1"/>
  <c r="AG151" i="7"/>
  <c r="S158" i="16" s="1"/>
  <c r="AA147" i="7"/>
  <c r="Q154" i="16" s="1"/>
  <c r="AG147" i="7"/>
  <c r="S154" i="16" s="1"/>
  <c r="AA143" i="7"/>
  <c r="Q150" i="16" s="1"/>
  <c r="AG143" i="7"/>
  <c r="S150" i="16" s="1"/>
  <c r="AA135" i="7"/>
  <c r="Q142" i="16" s="1"/>
  <c r="AG135" i="7"/>
  <c r="S142" i="16" s="1"/>
  <c r="AA131" i="7"/>
  <c r="Q138" i="16" s="1"/>
  <c r="AG131" i="7"/>
  <c r="S138" i="16" s="1"/>
  <c r="AA123" i="7"/>
  <c r="Q130" i="16" s="1"/>
  <c r="AG123" i="7"/>
  <c r="S130" i="16" s="1"/>
  <c r="AA119" i="7"/>
  <c r="Q126" i="16" s="1"/>
  <c r="AG119" i="7"/>
  <c r="S126" i="16" s="1"/>
  <c r="AA115" i="7"/>
  <c r="Q122" i="16" s="1"/>
  <c r="AG115" i="7"/>
  <c r="S122" i="16" s="1"/>
  <c r="AA111" i="7"/>
  <c r="Q118" i="16" s="1"/>
  <c r="AG111" i="7"/>
  <c r="S118" i="16" s="1"/>
  <c r="AA107" i="7"/>
  <c r="Q114" i="16" s="1"/>
  <c r="AG107" i="7"/>
  <c r="S114" i="16" s="1"/>
  <c r="AA99" i="7"/>
  <c r="Q106" i="16" s="1"/>
  <c r="AG99" i="7"/>
  <c r="S106" i="16" s="1"/>
  <c r="AA95" i="7"/>
  <c r="Q102" i="16" s="1"/>
  <c r="AG95" i="7"/>
  <c r="S102" i="16" s="1"/>
  <c r="AA87" i="7"/>
  <c r="Q94" i="16" s="1"/>
  <c r="AG87" i="7"/>
  <c r="S94" i="16" s="1"/>
  <c r="AA83" i="7"/>
  <c r="Q90" i="16" s="1"/>
  <c r="AG83" i="7"/>
  <c r="S90" i="16" s="1"/>
  <c r="AA75" i="7"/>
  <c r="Q82" i="16" s="1"/>
  <c r="AG75" i="7"/>
  <c r="S82" i="16" s="1"/>
  <c r="AA71" i="7"/>
  <c r="Q78" i="16" s="1"/>
  <c r="AG71" i="7"/>
  <c r="S78" i="16" s="1"/>
  <c r="AA63" i="7"/>
  <c r="Q70" i="16" s="1"/>
  <c r="AG63" i="7"/>
  <c r="S70" i="16" s="1"/>
  <c r="AA59" i="7"/>
  <c r="Q66" i="16" s="1"/>
  <c r="AG59" i="7"/>
  <c r="S66" i="16" s="1"/>
  <c r="AA51" i="7"/>
  <c r="Q58" i="16" s="1"/>
  <c r="AG51" i="7"/>
  <c r="S58" i="16" s="1"/>
  <c r="AA47" i="7"/>
  <c r="Q54" i="16" s="1"/>
  <c r="AG47" i="7"/>
  <c r="S54" i="16" s="1"/>
  <c r="AA39" i="7"/>
  <c r="Q46" i="16" s="1"/>
  <c r="AG39" i="7"/>
  <c r="S46" i="16" s="1"/>
  <c r="AA35" i="7"/>
  <c r="Q42" i="16" s="1"/>
  <c r="AG35" i="7"/>
  <c r="S42" i="16" s="1"/>
  <c r="AA27" i="7"/>
  <c r="Q34" i="16" s="1"/>
  <c r="AG27" i="7"/>
  <c r="S34" i="16" s="1"/>
  <c r="AA19" i="7"/>
  <c r="Q26" i="16" s="1"/>
  <c r="AG19" i="7"/>
  <c r="S26" i="16" s="1"/>
  <c r="AA15" i="7"/>
  <c r="Q22" i="16" s="1"/>
  <c r="AG15" i="7"/>
  <c r="S22" i="16" s="1"/>
  <c r="AA11" i="7"/>
  <c r="Q18" i="16" s="1"/>
  <c r="AG11" i="7"/>
  <c r="S18" i="16" s="1"/>
  <c r="AA7" i="7"/>
  <c r="Q14" i="16" s="1"/>
  <c r="AG7" i="7"/>
  <c r="S14" i="16" s="1"/>
  <c r="AA3" i="7"/>
  <c r="Q10" i="16" s="1"/>
  <c r="AG3" i="7"/>
  <c r="S10" i="16" s="1"/>
  <c r="AA170" i="7"/>
  <c r="Q177" i="16" s="1"/>
  <c r="AG170" i="7"/>
  <c r="S177" i="16" s="1"/>
  <c r="AA166" i="7"/>
  <c r="Q173" i="16" s="1"/>
  <c r="AG166" i="7"/>
  <c r="S173" i="16" s="1"/>
  <c r="AA162" i="7"/>
  <c r="Q169" i="16" s="1"/>
  <c r="AG162" i="7"/>
  <c r="S169" i="16" s="1"/>
  <c r="AA158" i="7"/>
  <c r="Q165" i="16" s="1"/>
  <c r="AG158" i="7"/>
  <c r="S165" i="16" s="1"/>
  <c r="AA154" i="7"/>
  <c r="Q161" i="16" s="1"/>
  <c r="AG154" i="7"/>
  <c r="S161" i="16" s="1"/>
  <c r="AA150" i="7"/>
  <c r="Q157" i="16" s="1"/>
  <c r="AG150" i="7"/>
  <c r="S157" i="16" s="1"/>
  <c r="AA146" i="7"/>
  <c r="Q153" i="16" s="1"/>
  <c r="AG146" i="7"/>
  <c r="S153" i="16" s="1"/>
  <c r="AA138" i="7"/>
  <c r="Q145" i="16" s="1"/>
  <c r="AG138" i="7"/>
  <c r="S145" i="16" s="1"/>
  <c r="AA134" i="7"/>
  <c r="Q141" i="16" s="1"/>
  <c r="AG134" i="7"/>
  <c r="S141" i="16" s="1"/>
  <c r="AA130" i="7"/>
  <c r="Q137" i="16" s="1"/>
  <c r="AG130" i="7"/>
  <c r="S137" i="16" s="1"/>
  <c r="AA122" i="7"/>
  <c r="Q129" i="16" s="1"/>
  <c r="AG122" i="7"/>
  <c r="S129" i="16" s="1"/>
  <c r="AA114" i="7"/>
  <c r="Q121" i="16" s="1"/>
  <c r="AG114" i="7"/>
  <c r="S121" i="16" s="1"/>
  <c r="AA102" i="7"/>
  <c r="Q109" i="16" s="1"/>
  <c r="AG102" i="7"/>
  <c r="S109" i="16" s="1"/>
  <c r="AA98" i="7"/>
  <c r="Q105" i="16" s="1"/>
  <c r="AG98" i="7"/>
  <c r="S105" i="16" s="1"/>
  <c r="AA94" i="7"/>
  <c r="Q101" i="16" s="1"/>
  <c r="AG94" i="7"/>
  <c r="S101" i="16" s="1"/>
  <c r="AA90" i="7"/>
  <c r="Q97" i="16" s="1"/>
  <c r="AG90" i="7"/>
  <c r="S97" i="16" s="1"/>
  <c r="AA86" i="7"/>
  <c r="Q93" i="16" s="1"/>
  <c r="AG86" i="7"/>
  <c r="S93" i="16" s="1"/>
  <c r="AA82" i="7"/>
  <c r="Q89" i="16" s="1"/>
  <c r="AG82" i="7"/>
  <c r="S89" i="16" s="1"/>
  <c r="AA78" i="7"/>
  <c r="Q85" i="16" s="1"/>
  <c r="AG78" i="7"/>
  <c r="S85" i="16" s="1"/>
  <c r="AA74" i="7"/>
  <c r="Q81" i="16" s="1"/>
  <c r="AG74" i="7"/>
  <c r="S81" i="16" s="1"/>
  <c r="AA70" i="7"/>
  <c r="Q77" i="16" s="1"/>
  <c r="AG70" i="7"/>
  <c r="S77" i="16" s="1"/>
  <c r="AA66" i="7"/>
  <c r="Q73" i="16" s="1"/>
  <c r="AG66" i="7"/>
  <c r="S73" i="16" s="1"/>
  <c r="AA62" i="7"/>
  <c r="Q69" i="16" s="1"/>
  <c r="AG62" i="7"/>
  <c r="S69" i="16" s="1"/>
  <c r="AA58" i="7"/>
  <c r="Q65" i="16" s="1"/>
  <c r="AG58" i="7"/>
  <c r="S65" i="16" s="1"/>
  <c r="AA54" i="7"/>
  <c r="Q61" i="16" s="1"/>
  <c r="AG54" i="7"/>
  <c r="S61" i="16" s="1"/>
  <c r="AA50" i="7"/>
  <c r="Q57" i="16" s="1"/>
  <c r="AG50" i="7"/>
  <c r="S57" i="16" s="1"/>
  <c r="AA46" i="7"/>
  <c r="Q53" i="16" s="1"/>
  <c r="AG46" i="7"/>
  <c r="S53" i="16" s="1"/>
  <c r="AA42" i="7"/>
  <c r="Q49" i="16" s="1"/>
  <c r="AG42" i="7"/>
  <c r="S49" i="16" s="1"/>
  <c r="AA38" i="7"/>
  <c r="Q45" i="16" s="1"/>
  <c r="AG38" i="7"/>
  <c r="S45" i="16" s="1"/>
  <c r="AA34" i="7"/>
  <c r="Q41" i="16" s="1"/>
  <c r="AG34" i="7"/>
  <c r="S41" i="16" s="1"/>
  <c r="AA30" i="7"/>
  <c r="Q37" i="16" s="1"/>
  <c r="AG30" i="7"/>
  <c r="S37" i="16" s="1"/>
  <c r="AA26" i="7"/>
  <c r="Q33" i="16" s="1"/>
  <c r="AG26" i="7"/>
  <c r="S33" i="16" s="1"/>
  <c r="AA22" i="7"/>
  <c r="Q29" i="16" s="1"/>
  <c r="AG22" i="7"/>
  <c r="S29" i="16" s="1"/>
  <c r="AA18" i="7"/>
  <c r="Q25" i="16" s="1"/>
  <c r="AG18" i="7"/>
  <c r="S25" i="16" s="1"/>
  <c r="AA14" i="7"/>
  <c r="Q21" i="16" s="1"/>
  <c r="AG14" i="7"/>
  <c r="S21" i="16" s="1"/>
  <c r="AA10" i="7"/>
  <c r="Q17" i="16" s="1"/>
  <c r="AG10" i="7"/>
  <c r="S17" i="16" s="1"/>
  <c r="AA6" i="7"/>
  <c r="Q13" i="16" s="1"/>
  <c r="AG6" i="7"/>
  <c r="S13" i="16" s="1"/>
  <c r="AA173" i="7"/>
  <c r="Q180" i="16" s="1"/>
  <c r="AG173" i="7"/>
  <c r="S180" i="16" s="1"/>
  <c r="AA169" i="7"/>
  <c r="Q176" i="16" s="1"/>
  <c r="AG169" i="7"/>
  <c r="S176" i="16" s="1"/>
  <c r="AA165" i="7"/>
  <c r="Q172" i="16" s="1"/>
  <c r="AG165" i="7"/>
  <c r="S172" i="16" s="1"/>
  <c r="AA161" i="7"/>
  <c r="Q168" i="16" s="1"/>
  <c r="AG161" i="7"/>
  <c r="S168" i="16" s="1"/>
  <c r="AA157" i="7"/>
  <c r="Q164" i="16" s="1"/>
  <c r="AG157" i="7"/>
  <c r="S164" i="16" s="1"/>
  <c r="AA153" i="7"/>
  <c r="Q160" i="16" s="1"/>
  <c r="AG153" i="7"/>
  <c r="S160" i="16" s="1"/>
  <c r="AA149" i="7"/>
  <c r="Q156" i="16" s="1"/>
  <c r="AG149" i="7"/>
  <c r="S156" i="16" s="1"/>
  <c r="AA145" i="7"/>
  <c r="Q152" i="16" s="1"/>
  <c r="AG145" i="7"/>
  <c r="S152" i="16" s="1"/>
  <c r="AA141" i="7"/>
  <c r="Q148" i="16" s="1"/>
  <c r="AG141" i="7"/>
  <c r="S148" i="16" s="1"/>
  <c r="AA137" i="7"/>
  <c r="Q144" i="16" s="1"/>
  <c r="AG137" i="7"/>
  <c r="S144" i="16" s="1"/>
  <c r="AA133" i="7"/>
  <c r="Q140" i="16" s="1"/>
  <c r="AG133" i="7"/>
  <c r="S140" i="16" s="1"/>
  <c r="AA129" i="7"/>
  <c r="Q136" i="16" s="1"/>
  <c r="AG129" i="7"/>
  <c r="S136" i="16" s="1"/>
  <c r="AA125" i="7"/>
  <c r="Q132" i="16" s="1"/>
  <c r="AG125" i="7"/>
  <c r="S132" i="16" s="1"/>
  <c r="AA121" i="7"/>
  <c r="Q128" i="16" s="1"/>
  <c r="AG121" i="7"/>
  <c r="S128" i="16" s="1"/>
  <c r="AA117" i="7"/>
  <c r="Q124" i="16" s="1"/>
  <c r="AG117" i="7"/>
  <c r="S124" i="16" s="1"/>
  <c r="AA113" i="7"/>
  <c r="Q120" i="16" s="1"/>
  <c r="AG113" i="7"/>
  <c r="S120" i="16" s="1"/>
  <c r="AA109" i="7"/>
  <c r="Q116" i="16" s="1"/>
  <c r="AG109" i="7"/>
  <c r="S116" i="16" s="1"/>
  <c r="AA105" i="7"/>
  <c r="Q112" i="16" s="1"/>
  <c r="AG105" i="7"/>
  <c r="S112" i="16" s="1"/>
  <c r="AA101" i="7"/>
  <c r="Q108" i="16" s="1"/>
  <c r="AG101" i="7"/>
  <c r="S108" i="16" s="1"/>
  <c r="AA97" i="7"/>
  <c r="Q104" i="16" s="1"/>
  <c r="AG97" i="7"/>
  <c r="S104" i="16" s="1"/>
  <c r="AA93" i="7"/>
  <c r="Q100" i="16" s="1"/>
  <c r="AG93" i="7"/>
  <c r="S100" i="16" s="1"/>
  <c r="AA89" i="7"/>
  <c r="Q96" i="16" s="1"/>
  <c r="AG89" i="7"/>
  <c r="S96" i="16" s="1"/>
  <c r="AA85" i="7"/>
  <c r="Q92" i="16" s="1"/>
  <c r="AG85" i="7"/>
  <c r="S92" i="16" s="1"/>
  <c r="AA81" i="7"/>
  <c r="Q88" i="16" s="1"/>
  <c r="AG81" i="7"/>
  <c r="S88" i="16" s="1"/>
  <c r="AA77" i="7"/>
  <c r="Q84" i="16" s="1"/>
  <c r="AG77" i="7"/>
  <c r="S84" i="16" s="1"/>
  <c r="AA73" i="7"/>
  <c r="Q80" i="16" s="1"/>
  <c r="AG73" i="7"/>
  <c r="S80" i="16" s="1"/>
  <c r="AA69" i="7"/>
  <c r="Q76" i="16" s="1"/>
  <c r="AG69" i="7"/>
  <c r="S76" i="16" s="1"/>
  <c r="AA65" i="7"/>
  <c r="Q72" i="16" s="1"/>
  <c r="AG65" i="7"/>
  <c r="S72" i="16" s="1"/>
  <c r="AA61" i="7"/>
  <c r="Q68" i="16" s="1"/>
  <c r="AG61" i="7"/>
  <c r="S68" i="16" s="1"/>
  <c r="AA57" i="7"/>
  <c r="Q64" i="16" s="1"/>
  <c r="AG57" i="7"/>
  <c r="S64" i="16" s="1"/>
  <c r="AA53" i="7"/>
  <c r="Q60" i="16" s="1"/>
  <c r="AG53" i="7"/>
  <c r="S60" i="16" s="1"/>
  <c r="AA49" i="7"/>
  <c r="Q56" i="16" s="1"/>
  <c r="AG49" i="7"/>
  <c r="S56" i="16" s="1"/>
  <c r="AA45" i="7"/>
  <c r="Q52" i="16" s="1"/>
  <c r="AG45" i="7"/>
  <c r="S52" i="16" s="1"/>
  <c r="AA41" i="7"/>
  <c r="Q48" i="16" s="1"/>
  <c r="AG41" i="7"/>
  <c r="S48" i="16" s="1"/>
  <c r="AA37" i="7"/>
  <c r="Q44" i="16" s="1"/>
  <c r="AG37" i="7"/>
  <c r="S44" i="16" s="1"/>
  <c r="AA33" i="7"/>
  <c r="Q40" i="16" s="1"/>
  <c r="AG33" i="7"/>
  <c r="S40" i="16" s="1"/>
  <c r="AA29" i="7"/>
  <c r="Q36" i="16" s="1"/>
  <c r="AG29" i="7"/>
  <c r="S36" i="16" s="1"/>
  <c r="AA25" i="7"/>
  <c r="Q32" i="16" s="1"/>
  <c r="AG25" i="7"/>
  <c r="S32" i="16" s="1"/>
  <c r="AA21" i="7"/>
  <c r="Q28" i="16" s="1"/>
  <c r="AG21" i="7"/>
  <c r="S28" i="16" s="1"/>
  <c r="AA17" i="7"/>
  <c r="Q24" i="16" s="1"/>
  <c r="AG17" i="7"/>
  <c r="S24" i="16" s="1"/>
  <c r="AA13" i="7"/>
  <c r="Q20" i="16" s="1"/>
  <c r="AG13" i="7"/>
  <c r="S20" i="16" s="1"/>
  <c r="AA9" i="7"/>
  <c r="Q16" i="16" s="1"/>
  <c r="AG9" i="7"/>
  <c r="S16" i="16" s="1"/>
  <c r="AA172" i="7"/>
  <c r="Q179" i="16" s="1"/>
  <c r="AG172" i="7"/>
  <c r="S179" i="16" s="1"/>
  <c r="AA168" i="7"/>
  <c r="Q175" i="16" s="1"/>
  <c r="AG168" i="7"/>
  <c r="S175" i="16" s="1"/>
  <c r="AA164" i="7"/>
  <c r="Q171" i="16" s="1"/>
  <c r="AG164" i="7"/>
  <c r="S171" i="16" s="1"/>
  <c r="AA160" i="7"/>
  <c r="Q167" i="16" s="1"/>
  <c r="AG160" i="7"/>
  <c r="S167" i="16" s="1"/>
  <c r="AA156" i="7"/>
  <c r="Q163" i="16" s="1"/>
  <c r="AG156" i="7"/>
  <c r="S163" i="16" s="1"/>
  <c r="AA152" i="7"/>
  <c r="Q159" i="16" s="1"/>
  <c r="AG152" i="7"/>
  <c r="S159" i="16" s="1"/>
  <c r="AA148" i="7"/>
  <c r="Q155" i="16" s="1"/>
  <c r="AG148" i="7"/>
  <c r="S155" i="16" s="1"/>
  <c r="AA144" i="7"/>
  <c r="Q151" i="16" s="1"/>
  <c r="AG144" i="7"/>
  <c r="S151" i="16" s="1"/>
  <c r="AA140" i="7"/>
  <c r="Q147" i="16" s="1"/>
  <c r="AG140" i="7"/>
  <c r="S147" i="16" s="1"/>
  <c r="AA136" i="7"/>
  <c r="Q143" i="16" s="1"/>
  <c r="AG136" i="7"/>
  <c r="S143" i="16" s="1"/>
  <c r="AA132" i="7"/>
  <c r="Q139" i="16" s="1"/>
  <c r="AG132" i="7"/>
  <c r="S139" i="16" s="1"/>
  <c r="AA128" i="7"/>
  <c r="Q135" i="16" s="1"/>
  <c r="AG128" i="7"/>
  <c r="S135" i="16" s="1"/>
  <c r="AA124" i="7"/>
  <c r="Q131" i="16" s="1"/>
  <c r="AG124" i="7"/>
  <c r="S131" i="16" s="1"/>
  <c r="AA120" i="7"/>
  <c r="Q127" i="16" s="1"/>
  <c r="AG120" i="7"/>
  <c r="S127" i="16" s="1"/>
  <c r="AA116" i="7"/>
  <c r="Q123" i="16" s="1"/>
  <c r="AG116" i="7"/>
  <c r="S123" i="16" s="1"/>
  <c r="AA112" i="7"/>
  <c r="Q119" i="16" s="1"/>
  <c r="AG112" i="7"/>
  <c r="S119" i="16" s="1"/>
  <c r="AA108" i="7"/>
  <c r="Q115" i="16" s="1"/>
  <c r="AG108" i="7"/>
  <c r="S115" i="16" s="1"/>
  <c r="AA104" i="7"/>
  <c r="Q111" i="16" s="1"/>
  <c r="AG104" i="7"/>
  <c r="S111" i="16" s="1"/>
  <c r="AA100" i="7"/>
  <c r="Q107" i="16" s="1"/>
  <c r="AG100" i="7"/>
  <c r="S107" i="16" s="1"/>
  <c r="AA96" i="7"/>
  <c r="Q103" i="16" s="1"/>
  <c r="AG96" i="7"/>
  <c r="S103" i="16" s="1"/>
  <c r="AA92" i="7"/>
  <c r="Q99" i="16" s="1"/>
  <c r="AG92" i="7"/>
  <c r="S99" i="16" s="1"/>
  <c r="AA88" i="7"/>
  <c r="Q95" i="16" s="1"/>
  <c r="AG88" i="7"/>
  <c r="S95" i="16" s="1"/>
  <c r="AA84" i="7"/>
  <c r="Q91" i="16" s="1"/>
  <c r="AG84" i="7"/>
  <c r="S91" i="16" s="1"/>
  <c r="AA80" i="7"/>
  <c r="Q87" i="16" s="1"/>
  <c r="AG80" i="7"/>
  <c r="S87" i="16" s="1"/>
  <c r="AA76" i="7"/>
  <c r="Q83" i="16" s="1"/>
  <c r="AG76" i="7"/>
  <c r="S83" i="16" s="1"/>
  <c r="AA72" i="7"/>
  <c r="Q79" i="16" s="1"/>
  <c r="AG72" i="7"/>
  <c r="S79" i="16" s="1"/>
  <c r="AA68" i="7"/>
  <c r="Q75" i="16" s="1"/>
  <c r="AG68" i="7"/>
  <c r="S75" i="16" s="1"/>
  <c r="AA64" i="7"/>
  <c r="Q71" i="16" s="1"/>
  <c r="AG64" i="7"/>
  <c r="S71" i="16" s="1"/>
  <c r="AA60" i="7"/>
  <c r="Q67" i="16" s="1"/>
  <c r="AG60" i="7"/>
  <c r="S67" i="16" s="1"/>
  <c r="AA56" i="7"/>
  <c r="Q63" i="16" s="1"/>
  <c r="AG56" i="7"/>
  <c r="S63" i="16" s="1"/>
  <c r="AA52" i="7"/>
  <c r="Q59" i="16" s="1"/>
  <c r="AG52" i="7"/>
  <c r="S59" i="16" s="1"/>
  <c r="AA48" i="7"/>
  <c r="Q55" i="16" s="1"/>
  <c r="AG48" i="7"/>
  <c r="S55" i="16" s="1"/>
  <c r="AA44" i="7"/>
  <c r="Q51" i="16" s="1"/>
  <c r="AG44" i="7"/>
  <c r="S51" i="16" s="1"/>
  <c r="AA40" i="7"/>
  <c r="Q47" i="16" s="1"/>
  <c r="AG40" i="7"/>
  <c r="S47" i="16" s="1"/>
  <c r="AA36" i="7"/>
  <c r="Q43" i="16" s="1"/>
  <c r="AG36" i="7"/>
  <c r="S43" i="16" s="1"/>
  <c r="AA32" i="7"/>
  <c r="Q39" i="16" s="1"/>
  <c r="AG32" i="7"/>
  <c r="S39" i="16" s="1"/>
  <c r="AA28" i="7"/>
  <c r="Q35" i="16" s="1"/>
  <c r="AG28" i="7"/>
  <c r="S35" i="16" s="1"/>
  <c r="AA24" i="7"/>
  <c r="Q31" i="16" s="1"/>
  <c r="AG24" i="7"/>
  <c r="S31" i="16" s="1"/>
  <c r="AA20" i="7"/>
  <c r="Q27" i="16" s="1"/>
  <c r="AG20" i="7"/>
  <c r="S27" i="16" s="1"/>
  <c r="AA16" i="7"/>
  <c r="Q23" i="16" s="1"/>
  <c r="AG16" i="7"/>
  <c r="S23" i="16" s="1"/>
  <c r="AA12" i="7"/>
  <c r="Q19" i="16" s="1"/>
  <c r="AG12" i="7"/>
  <c r="S19" i="16" s="1"/>
  <c r="AA8" i="7"/>
  <c r="Q15" i="16" s="1"/>
  <c r="AG8" i="7"/>
  <c r="S15" i="16" s="1"/>
  <c r="AA4" i="7"/>
  <c r="Q11" i="16" s="1"/>
  <c r="AG4" i="7"/>
  <c r="S11" i="16" s="1"/>
  <c r="X169" i="7"/>
  <c r="P176" i="16" s="1"/>
  <c r="AD169" i="7"/>
  <c r="R176" i="16" s="1"/>
  <c r="X161" i="7"/>
  <c r="P168" i="16" s="1"/>
  <c r="AD161" i="7"/>
  <c r="R168" i="16" s="1"/>
  <c r="X153" i="7"/>
  <c r="P160" i="16" s="1"/>
  <c r="AD153" i="7"/>
  <c r="R160" i="16" s="1"/>
  <c r="X141" i="7"/>
  <c r="P148" i="16" s="1"/>
  <c r="AD141" i="7"/>
  <c r="R148" i="16" s="1"/>
  <c r="X133" i="7"/>
  <c r="P140" i="16" s="1"/>
  <c r="AD133" i="7"/>
  <c r="R140" i="16" s="1"/>
  <c r="X101" i="7"/>
  <c r="P108" i="16" s="1"/>
  <c r="AD101" i="7"/>
  <c r="R108" i="16" s="1"/>
  <c r="X93" i="7"/>
  <c r="P100" i="16" s="1"/>
  <c r="AD93" i="7"/>
  <c r="R100" i="16" s="1"/>
  <c r="X81" i="7"/>
  <c r="P88" i="16" s="1"/>
  <c r="AD81" i="7"/>
  <c r="R88" i="16" s="1"/>
  <c r="X73" i="7"/>
  <c r="P80" i="16" s="1"/>
  <c r="AD73" i="7"/>
  <c r="R80" i="16" s="1"/>
  <c r="X69" i="7"/>
  <c r="P76" i="16" s="1"/>
  <c r="AD69" i="7"/>
  <c r="R76" i="16" s="1"/>
  <c r="X61" i="7"/>
  <c r="P68" i="16" s="1"/>
  <c r="AD61" i="7"/>
  <c r="R68" i="16" s="1"/>
  <c r="X53" i="7"/>
  <c r="P60" i="16" s="1"/>
  <c r="AD53" i="7"/>
  <c r="R60" i="16" s="1"/>
  <c r="X49" i="7"/>
  <c r="P56" i="16" s="1"/>
  <c r="AD49" i="7"/>
  <c r="R56" i="16" s="1"/>
  <c r="X41" i="7"/>
  <c r="P48" i="16" s="1"/>
  <c r="AD41" i="7"/>
  <c r="R48" i="16" s="1"/>
  <c r="X33" i="7"/>
  <c r="P40" i="16" s="1"/>
  <c r="AD33" i="7"/>
  <c r="R40" i="16" s="1"/>
  <c r="X25" i="7"/>
  <c r="P32" i="16" s="1"/>
  <c r="AD25" i="7"/>
  <c r="R32" i="16" s="1"/>
  <c r="X17" i="7"/>
  <c r="P24" i="16" s="1"/>
  <c r="AD17" i="7"/>
  <c r="R24" i="16" s="1"/>
  <c r="X9" i="7"/>
  <c r="P16" i="16" s="1"/>
  <c r="AD9" i="7"/>
  <c r="R16" i="16" s="1"/>
  <c r="X5" i="7"/>
  <c r="P12" i="16" s="1"/>
  <c r="AD5" i="7"/>
  <c r="R12" i="16" s="1"/>
  <c r="X2" i="7"/>
  <c r="P9" i="16" s="1"/>
  <c r="AD2" i="7"/>
  <c r="R9" i="16" s="1"/>
  <c r="X172" i="7"/>
  <c r="P179" i="16" s="1"/>
  <c r="AD172" i="7"/>
  <c r="R179" i="16" s="1"/>
  <c r="X168" i="7"/>
  <c r="P175" i="16" s="1"/>
  <c r="AD168" i="7"/>
  <c r="R175" i="16" s="1"/>
  <c r="X164" i="7"/>
  <c r="P171" i="16" s="1"/>
  <c r="AD164" i="7"/>
  <c r="R171" i="16" s="1"/>
  <c r="X160" i="7"/>
  <c r="P167" i="16" s="1"/>
  <c r="AD160" i="7"/>
  <c r="R167" i="16" s="1"/>
  <c r="X156" i="7"/>
  <c r="P163" i="16" s="1"/>
  <c r="AD156" i="7"/>
  <c r="R163" i="16" s="1"/>
  <c r="X152" i="7"/>
  <c r="P159" i="16" s="1"/>
  <c r="AD152" i="7"/>
  <c r="R159" i="16" s="1"/>
  <c r="X148" i="7"/>
  <c r="P155" i="16" s="1"/>
  <c r="AD148" i="7"/>
  <c r="R155" i="16" s="1"/>
  <c r="X144" i="7"/>
  <c r="P151" i="16" s="1"/>
  <c r="AD144" i="7"/>
  <c r="R151" i="16" s="1"/>
  <c r="X140" i="7"/>
  <c r="P147" i="16" s="1"/>
  <c r="AD140" i="7"/>
  <c r="R147" i="16" s="1"/>
  <c r="X136" i="7"/>
  <c r="P143" i="16" s="1"/>
  <c r="AD136" i="7"/>
  <c r="R143" i="16" s="1"/>
  <c r="X132" i="7"/>
  <c r="P139" i="16" s="1"/>
  <c r="AD132" i="7"/>
  <c r="R139" i="16" s="1"/>
  <c r="X128" i="7"/>
  <c r="P135" i="16" s="1"/>
  <c r="AD128" i="7"/>
  <c r="R135" i="16" s="1"/>
  <c r="X124" i="7"/>
  <c r="P131" i="16" s="1"/>
  <c r="AD124" i="7"/>
  <c r="R131" i="16" s="1"/>
  <c r="X120" i="7"/>
  <c r="P127" i="16" s="1"/>
  <c r="AD120" i="7"/>
  <c r="R127" i="16" s="1"/>
  <c r="X116" i="7"/>
  <c r="P123" i="16" s="1"/>
  <c r="AD116" i="7"/>
  <c r="R123" i="16" s="1"/>
  <c r="X112" i="7"/>
  <c r="P119" i="16" s="1"/>
  <c r="AD112" i="7"/>
  <c r="R119" i="16" s="1"/>
  <c r="X100" i="7"/>
  <c r="P107" i="16" s="1"/>
  <c r="AD100" i="7"/>
  <c r="R107" i="16" s="1"/>
  <c r="X96" i="7"/>
  <c r="P103" i="16" s="1"/>
  <c r="AD96" i="7"/>
  <c r="R103" i="16" s="1"/>
  <c r="X92" i="7"/>
  <c r="P99" i="16" s="1"/>
  <c r="AD92" i="7"/>
  <c r="R99" i="16" s="1"/>
  <c r="X88" i="7"/>
  <c r="P95" i="16" s="1"/>
  <c r="AD88" i="7"/>
  <c r="R95" i="16" s="1"/>
  <c r="X84" i="7"/>
  <c r="P91" i="16" s="1"/>
  <c r="AD84" i="7"/>
  <c r="R91" i="16" s="1"/>
  <c r="X80" i="7"/>
  <c r="P87" i="16" s="1"/>
  <c r="AD80" i="7"/>
  <c r="R87" i="16" s="1"/>
  <c r="X76" i="7"/>
  <c r="P83" i="16" s="1"/>
  <c r="AD76" i="7"/>
  <c r="R83" i="16" s="1"/>
  <c r="X72" i="7"/>
  <c r="P79" i="16" s="1"/>
  <c r="AD72" i="7"/>
  <c r="R79" i="16" s="1"/>
  <c r="X68" i="7"/>
  <c r="P75" i="16" s="1"/>
  <c r="AD68" i="7"/>
  <c r="R75" i="16" s="1"/>
  <c r="X64" i="7"/>
  <c r="P71" i="16" s="1"/>
  <c r="AD64" i="7"/>
  <c r="R71" i="16" s="1"/>
  <c r="X60" i="7"/>
  <c r="P67" i="16" s="1"/>
  <c r="AD60" i="7"/>
  <c r="R67" i="16" s="1"/>
  <c r="X56" i="7"/>
  <c r="P63" i="16" s="1"/>
  <c r="AD56" i="7"/>
  <c r="R63" i="16" s="1"/>
  <c r="X52" i="7"/>
  <c r="P59" i="16" s="1"/>
  <c r="AD52" i="7"/>
  <c r="R59" i="16" s="1"/>
  <c r="X48" i="7"/>
  <c r="P55" i="16" s="1"/>
  <c r="AD48" i="7"/>
  <c r="R55" i="16" s="1"/>
  <c r="X44" i="7"/>
  <c r="P51" i="16" s="1"/>
  <c r="AD44" i="7"/>
  <c r="R51" i="16" s="1"/>
  <c r="X40" i="7"/>
  <c r="P47" i="16" s="1"/>
  <c r="AD40" i="7"/>
  <c r="R47" i="16" s="1"/>
  <c r="X36" i="7"/>
  <c r="P43" i="16" s="1"/>
  <c r="AD36" i="7"/>
  <c r="R43" i="16" s="1"/>
  <c r="X32" i="7"/>
  <c r="P39" i="16" s="1"/>
  <c r="AD32" i="7"/>
  <c r="R39" i="16" s="1"/>
  <c r="X28" i="7"/>
  <c r="P35" i="16" s="1"/>
  <c r="AD28" i="7"/>
  <c r="R35" i="16" s="1"/>
  <c r="X24" i="7"/>
  <c r="P31" i="16" s="1"/>
  <c r="AD24" i="7"/>
  <c r="R31" i="16" s="1"/>
  <c r="X20" i="7"/>
  <c r="P27" i="16" s="1"/>
  <c r="AD20" i="7"/>
  <c r="R27" i="16" s="1"/>
  <c r="X12" i="7"/>
  <c r="P19" i="16" s="1"/>
  <c r="AD12" i="7"/>
  <c r="R19" i="16" s="1"/>
  <c r="X8" i="7"/>
  <c r="P15" i="16" s="1"/>
  <c r="AD8" i="7"/>
  <c r="R15" i="16" s="1"/>
  <c r="X4" i="7"/>
  <c r="P11" i="16" s="1"/>
  <c r="AD4" i="7"/>
  <c r="R11" i="16" s="1"/>
  <c r="X173" i="7"/>
  <c r="P180" i="16" s="1"/>
  <c r="AD173" i="7"/>
  <c r="R180" i="16" s="1"/>
  <c r="X165" i="7"/>
  <c r="P172" i="16" s="1"/>
  <c r="AD165" i="7"/>
  <c r="R172" i="16" s="1"/>
  <c r="X157" i="7"/>
  <c r="P164" i="16" s="1"/>
  <c r="AD157" i="7"/>
  <c r="R164" i="16" s="1"/>
  <c r="X145" i="7"/>
  <c r="P152" i="16" s="1"/>
  <c r="AD145" i="7"/>
  <c r="R152" i="16" s="1"/>
  <c r="X137" i="7"/>
  <c r="P144" i="16" s="1"/>
  <c r="AD137" i="7"/>
  <c r="R144" i="16" s="1"/>
  <c r="X129" i="7"/>
  <c r="P136" i="16" s="1"/>
  <c r="AD129" i="7"/>
  <c r="R136" i="16" s="1"/>
  <c r="X125" i="7"/>
  <c r="P132" i="16" s="1"/>
  <c r="AD125" i="7"/>
  <c r="R132" i="16" s="1"/>
  <c r="X117" i="7"/>
  <c r="P124" i="16" s="1"/>
  <c r="AD117" i="7"/>
  <c r="R124" i="16" s="1"/>
  <c r="X105" i="7"/>
  <c r="P112" i="16" s="1"/>
  <c r="AD105" i="7"/>
  <c r="R112" i="16" s="1"/>
  <c r="X97" i="7"/>
  <c r="P104" i="16" s="1"/>
  <c r="AD97" i="7"/>
  <c r="R104" i="16" s="1"/>
  <c r="X85" i="7"/>
  <c r="P92" i="16" s="1"/>
  <c r="AD85" i="7"/>
  <c r="R92" i="16" s="1"/>
  <c r="X77" i="7"/>
  <c r="P84" i="16" s="1"/>
  <c r="AD77" i="7"/>
  <c r="R84" i="16" s="1"/>
  <c r="X65" i="7"/>
  <c r="P72" i="16" s="1"/>
  <c r="AD65" i="7"/>
  <c r="R72" i="16" s="1"/>
  <c r="X57" i="7"/>
  <c r="P64" i="16" s="1"/>
  <c r="AD57" i="7"/>
  <c r="R64" i="16" s="1"/>
  <c r="X29" i="7"/>
  <c r="P36" i="16" s="1"/>
  <c r="AD29" i="7"/>
  <c r="R36" i="16" s="1"/>
  <c r="X21" i="7"/>
  <c r="P28" i="16" s="1"/>
  <c r="AD21" i="7"/>
  <c r="R28" i="16" s="1"/>
  <c r="X13" i="7"/>
  <c r="P20" i="16" s="1"/>
  <c r="AD13" i="7"/>
  <c r="R20" i="16" s="1"/>
  <c r="X175" i="7"/>
  <c r="P182" i="16" s="1"/>
  <c r="AD175" i="7"/>
  <c r="R182" i="16" s="1"/>
  <c r="X171" i="7"/>
  <c r="P178" i="16" s="1"/>
  <c r="AD171" i="7"/>
  <c r="R178" i="16" s="1"/>
  <c r="X167" i="7"/>
  <c r="P174" i="16" s="1"/>
  <c r="AD167" i="7"/>
  <c r="R174" i="16" s="1"/>
  <c r="X163" i="7"/>
  <c r="P170" i="16" s="1"/>
  <c r="AD163" i="7"/>
  <c r="R170" i="16" s="1"/>
  <c r="X159" i="7"/>
  <c r="P166" i="16" s="1"/>
  <c r="AD159" i="7"/>
  <c r="R166" i="16" s="1"/>
  <c r="X155" i="7"/>
  <c r="P162" i="16" s="1"/>
  <c r="AD155" i="7"/>
  <c r="R162" i="16" s="1"/>
  <c r="X151" i="7"/>
  <c r="P158" i="16" s="1"/>
  <c r="AD151" i="7"/>
  <c r="R158" i="16" s="1"/>
  <c r="X147" i="7"/>
  <c r="P154" i="16" s="1"/>
  <c r="AD147" i="7"/>
  <c r="R154" i="16" s="1"/>
  <c r="X143" i="7"/>
  <c r="P150" i="16" s="1"/>
  <c r="AD143" i="7"/>
  <c r="R150" i="16" s="1"/>
  <c r="X139" i="7"/>
  <c r="P146" i="16" s="1"/>
  <c r="AD139" i="7"/>
  <c r="R146" i="16" s="1"/>
  <c r="X135" i="7"/>
  <c r="P142" i="16" s="1"/>
  <c r="AD135" i="7"/>
  <c r="R142" i="16" s="1"/>
  <c r="X131" i="7"/>
  <c r="P138" i="16" s="1"/>
  <c r="AD131" i="7"/>
  <c r="R138" i="16" s="1"/>
  <c r="X127" i="7"/>
  <c r="P134" i="16" s="1"/>
  <c r="AD127" i="7"/>
  <c r="R134" i="16" s="1"/>
  <c r="X123" i="7"/>
  <c r="P130" i="16" s="1"/>
  <c r="AD123" i="7"/>
  <c r="R130" i="16" s="1"/>
  <c r="X119" i="7"/>
  <c r="P126" i="16" s="1"/>
  <c r="AD119" i="7"/>
  <c r="R126" i="16" s="1"/>
  <c r="X115" i="7"/>
  <c r="P122" i="16" s="1"/>
  <c r="AD115" i="7"/>
  <c r="R122" i="16" s="1"/>
  <c r="X111" i="7"/>
  <c r="P118" i="16" s="1"/>
  <c r="AD111" i="7"/>
  <c r="R118" i="16" s="1"/>
  <c r="X107" i="7"/>
  <c r="P114" i="16" s="1"/>
  <c r="AD107" i="7"/>
  <c r="R114" i="16" s="1"/>
  <c r="X103" i="7"/>
  <c r="P110" i="16" s="1"/>
  <c r="AD103" i="7"/>
  <c r="R110" i="16" s="1"/>
  <c r="X99" i="7"/>
  <c r="P106" i="16" s="1"/>
  <c r="AD99" i="7"/>
  <c r="R106" i="16" s="1"/>
  <c r="X95" i="7"/>
  <c r="P102" i="16" s="1"/>
  <c r="AD95" i="7"/>
  <c r="R102" i="16" s="1"/>
  <c r="X91" i="7"/>
  <c r="P98" i="16" s="1"/>
  <c r="AD91" i="7"/>
  <c r="R98" i="16" s="1"/>
  <c r="X87" i="7"/>
  <c r="P94" i="16" s="1"/>
  <c r="AD87" i="7"/>
  <c r="R94" i="16" s="1"/>
  <c r="X83" i="7"/>
  <c r="P90" i="16" s="1"/>
  <c r="AD83" i="7"/>
  <c r="R90" i="16" s="1"/>
  <c r="X79" i="7"/>
  <c r="P86" i="16" s="1"/>
  <c r="AD79" i="7"/>
  <c r="R86" i="16" s="1"/>
  <c r="X75" i="7"/>
  <c r="P82" i="16" s="1"/>
  <c r="AD75" i="7"/>
  <c r="R82" i="16" s="1"/>
  <c r="X71" i="7"/>
  <c r="P78" i="16" s="1"/>
  <c r="AD71" i="7"/>
  <c r="R78" i="16" s="1"/>
  <c r="X67" i="7"/>
  <c r="P74" i="16" s="1"/>
  <c r="AD67" i="7"/>
  <c r="R74" i="16" s="1"/>
  <c r="X63" i="7"/>
  <c r="P70" i="16" s="1"/>
  <c r="AD63" i="7"/>
  <c r="R70" i="16" s="1"/>
  <c r="X59" i="7"/>
  <c r="P66" i="16" s="1"/>
  <c r="AD59" i="7"/>
  <c r="R66" i="16" s="1"/>
  <c r="X55" i="7"/>
  <c r="P62" i="16" s="1"/>
  <c r="AD55" i="7"/>
  <c r="R62" i="16" s="1"/>
  <c r="X51" i="7"/>
  <c r="P58" i="16" s="1"/>
  <c r="AD51" i="7"/>
  <c r="R58" i="16" s="1"/>
  <c r="X47" i="7"/>
  <c r="P54" i="16" s="1"/>
  <c r="AD47" i="7"/>
  <c r="R54" i="16" s="1"/>
  <c r="X43" i="7"/>
  <c r="P50" i="16" s="1"/>
  <c r="AD43" i="7"/>
  <c r="R50" i="16" s="1"/>
  <c r="X39" i="7"/>
  <c r="P46" i="16" s="1"/>
  <c r="AD39" i="7"/>
  <c r="R46" i="16" s="1"/>
  <c r="X35" i="7"/>
  <c r="P42" i="16" s="1"/>
  <c r="AD35" i="7"/>
  <c r="R42" i="16" s="1"/>
  <c r="X31" i="7"/>
  <c r="P38" i="16" s="1"/>
  <c r="AD31" i="7"/>
  <c r="R38" i="16" s="1"/>
  <c r="X27" i="7"/>
  <c r="P34" i="16" s="1"/>
  <c r="AD27" i="7"/>
  <c r="R34" i="16" s="1"/>
  <c r="X23" i="7"/>
  <c r="P30" i="16" s="1"/>
  <c r="AD23" i="7"/>
  <c r="R30" i="16" s="1"/>
  <c r="X19" i="7"/>
  <c r="P26" i="16" s="1"/>
  <c r="AD19" i="7"/>
  <c r="R26" i="16" s="1"/>
  <c r="X15" i="7"/>
  <c r="P22" i="16" s="1"/>
  <c r="AD15" i="7"/>
  <c r="R22" i="16" s="1"/>
  <c r="X11" i="7"/>
  <c r="P18" i="16" s="1"/>
  <c r="AD11" i="7"/>
  <c r="R18" i="16" s="1"/>
  <c r="X7" i="7"/>
  <c r="P14" i="16" s="1"/>
  <c r="AD7" i="7"/>
  <c r="R14" i="16" s="1"/>
  <c r="X3" i="7"/>
  <c r="P10" i="16" s="1"/>
  <c r="AD3" i="7"/>
  <c r="R10" i="16" s="1"/>
  <c r="X109" i="7"/>
  <c r="P116" i="16" s="1"/>
  <c r="AD109" i="7"/>
  <c r="R116" i="16" s="1"/>
  <c r="X89" i="7"/>
  <c r="P96" i="16" s="1"/>
  <c r="AD89" i="7"/>
  <c r="R96" i="16" s="1"/>
  <c r="X45" i="7"/>
  <c r="P52" i="16" s="1"/>
  <c r="AD45" i="7"/>
  <c r="R52" i="16" s="1"/>
  <c r="X174" i="7"/>
  <c r="P181" i="16" s="1"/>
  <c r="AD174" i="7"/>
  <c r="R181" i="16" s="1"/>
  <c r="X170" i="7"/>
  <c r="P177" i="16" s="1"/>
  <c r="AD170" i="7"/>
  <c r="R177" i="16" s="1"/>
  <c r="X166" i="7"/>
  <c r="P173" i="16" s="1"/>
  <c r="AD166" i="7"/>
  <c r="R173" i="16" s="1"/>
  <c r="X162" i="7"/>
  <c r="P169" i="16" s="1"/>
  <c r="AD162" i="7"/>
  <c r="R169" i="16" s="1"/>
  <c r="X158" i="7"/>
  <c r="P165" i="16" s="1"/>
  <c r="AD158" i="7"/>
  <c r="R165" i="16" s="1"/>
  <c r="X154" i="7"/>
  <c r="P161" i="16" s="1"/>
  <c r="AD154" i="7"/>
  <c r="R161" i="16" s="1"/>
  <c r="X150" i="7"/>
  <c r="P157" i="16" s="1"/>
  <c r="AD150" i="7"/>
  <c r="R157" i="16" s="1"/>
  <c r="X146" i="7"/>
  <c r="P153" i="16" s="1"/>
  <c r="AD146" i="7"/>
  <c r="R153" i="16" s="1"/>
  <c r="X142" i="7"/>
  <c r="P149" i="16" s="1"/>
  <c r="AD142" i="7"/>
  <c r="R149" i="16" s="1"/>
  <c r="X138" i="7"/>
  <c r="P145" i="16" s="1"/>
  <c r="AD138" i="7"/>
  <c r="R145" i="16" s="1"/>
  <c r="X134" i="7"/>
  <c r="P141" i="16" s="1"/>
  <c r="AD134" i="7"/>
  <c r="R141" i="16" s="1"/>
  <c r="X130" i="7"/>
  <c r="P137" i="16" s="1"/>
  <c r="AD130" i="7"/>
  <c r="R137" i="16" s="1"/>
  <c r="X126" i="7"/>
  <c r="P133" i="16" s="1"/>
  <c r="AD126" i="7"/>
  <c r="R133" i="16" s="1"/>
  <c r="X122" i="7"/>
  <c r="P129" i="16" s="1"/>
  <c r="AD122" i="7"/>
  <c r="R129" i="16" s="1"/>
  <c r="X118" i="7"/>
  <c r="P125" i="16" s="1"/>
  <c r="AD118" i="7"/>
  <c r="R125" i="16" s="1"/>
  <c r="X114" i="7"/>
  <c r="P121" i="16" s="1"/>
  <c r="AD114" i="7"/>
  <c r="R121" i="16" s="1"/>
  <c r="X110" i="7"/>
  <c r="P117" i="16" s="1"/>
  <c r="AD110" i="7"/>
  <c r="R117" i="16" s="1"/>
  <c r="X106" i="7"/>
  <c r="P113" i="16" s="1"/>
  <c r="AD106" i="7"/>
  <c r="R113" i="16" s="1"/>
  <c r="X102" i="7"/>
  <c r="P109" i="16" s="1"/>
  <c r="AD102" i="7"/>
  <c r="R109" i="16" s="1"/>
  <c r="X98" i="7"/>
  <c r="P105" i="16" s="1"/>
  <c r="AD98" i="7"/>
  <c r="R105" i="16" s="1"/>
  <c r="X90" i="7"/>
  <c r="P97" i="16" s="1"/>
  <c r="AD90" i="7"/>
  <c r="R97" i="16" s="1"/>
  <c r="X82" i="7"/>
  <c r="P89" i="16" s="1"/>
  <c r="AD82" i="7"/>
  <c r="R89" i="16" s="1"/>
  <c r="X78" i="7"/>
  <c r="P85" i="16" s="1"/>
  <c r="AD78" i="7"/>
  <c r="R85" i="16" s="1"/>
  <c r="X74" i="7"/>
  <c r="P81" i="16" s="1"/>
  <c r="AD74" i="7"/>
  <c r="R81" i="16" s="1"/>
  <c r="X70" i="7"/>
  <c r="P77" i="16" s="1"/>
  <c r="AD70" i="7"/>
  <c r="R77" i="16" s="1"/>
  <c r="X66" i="7"/>
  <c r="P73" i="16" s="1"/>
  <c r="AD66" i="7"/>
  <c r="R73" i="16" s="1"/>
  <c r="X62" i="7"/>
  <c r="P69" i="16" s="1"/>
  <c r="AD62" i="7"/>
  <c r="R69" i="16" s="1"/>
  <c r="X54" i="7"/>
  <c r="P61" i="16" s="1"/>
  <c r="AD54" i="7"/>
  <c r="R61" i="16" s="1"/>
  <c r="X50" i="7"/>
  <c r="P57" i="16" s="1"/>
  <c r="AD50" i="7"/>
  <c r="R57" i="16" s="1"/>
  <c r="X46" i="7"/>
  <c r="P53" i="16" s="1"/>
  <c r="AD46" i="7"/>
  <c r="R53" i="16" s="1"/>
  <c r="X42" i="7"/>
  <c r="P49" i="16" s="1"/>
  <c r="AD42" i="7"/>
  <c r="R49" i="16" s="1"/>
  <c r="X38" i="7"/>
  <c r="P45" i="16" s="1"/>
  <c r="AD38" i="7"/>
  <c r="R45" i="16" s="1"/>
  <c r="X34" i="7"/>
  <c r="P41" i="16" s="1"/>
  <c r="AD34" i="7"/>
  <c r="R41" i="16" s="1"/>
  <c r="X30" i="7"/>
  <c r="P37" i="16" s="1"/>
  <c r="AD30" i="7"/>
  <c r="R37" i="16" s="1"/>
  <c r="X26" i="7"/>
  <c r="P33" i="16" s="1"/>
  <c r="AD26" i="7"/>
  <c r="R33" i="16" s="1"/>
  <c r="X22" i="7"/>
  <c r="P29" i="16" s="1"/>
  <c r="AD22" i="7"/>
  <c r="R29" i="16" s="1"/>
  <c r="X18" i="7"/>
  <c r="P25" i="16" s="1"/>
  <c r="AD18" i="7"/>
  <c r="R25" i="16" s="1"/>
  <c r="X14" i="7"/>
  <c r="P21" i="16" s="1"/>
  <c r="AD14" i="7"/>
  <c r="R21" i="16" s="1"/>
  <c r="X10" i="7"/>
  <c r="P17" i="16" s="1"/>
  <c r="AD10" i="7"/>
  <c r="R17" i="16" s="1"/>
  <c r="X6" i="7"/>
  <c r="P13" i="16" s="1"/>
  <c r="AD6" i="7"/>
  <c r="R13" i="16" s="1"/>
  <c r="V171" i="7"/>
  <c r="AA171" i="7"/>
  <c r="Q178" i="16" s="1"/>
  <c r="V163" i="7"/>
  <c r="AA163" i="7"/>
  <c r="Q170" i="16" s="1"/>
  <c r="V155" i="7"/>
  <c r="AA155" i="7"/>
  <c r="Q162" i="16" s="1"/>
  <c r="V139" i="7"/>
  <c r="AA139" i="7"/>
  <c r="Q146" i="16" s="1"/>
  <c r="V127" i="7"/>
  <c r="AA127" i="7"/>
  <c r="Q134" i="16" s="1"/>
  <c r="V103" i="7"/>
  <c r="AA103" i="7"/>
  <c r="Q110" i="16" s="1"/>
  <c r="V91" i="7"/>
  <c r="AA91" i="7"/>
  <c r="Q98" i="16" s="1"/>
  <c r="V79" i="7"/>
  <c r="AA79" i="7"/>
  <c r="Q86" i="16" s="1"/>
  <c r="V67" i="7"/>
  <c r="AA67" i="7"/>
  <c r="Q74" i="16" s="1"/>
  <c r="V55" i="7"/>
  <c r="AA55" i="7"/>
  <c r="Q62" i="16" s="1"/>
  <c r="V43" i="7"/>
  <c r="AA43" i="7"/>
  <c r="Q50" i="16" s="1"/>
  <c r="V31" i="7"/>
  <c r="AA31" i="7"/>
  <c r="Q38" i="16" s="1"/>
  <c r="V23" i="7"/>
  <c r="AA23" i="7"/>
  <c r="Q30" i="16" s="1"/>
  <c r="V174" i="7"/>
  <c r="AA174" i="7"/>
  <c r="Q181" i="16" s="1"/>
  <c r="V142" i="7"/>
  <c r="AA142" i="7"/>
  <c r="Q149" i="16" s="1"/>
  <c r="V126" i="7"/>
  <c r="AA126" i="7"/>
  <c r="Q133" i="16" s="1"/>
  <c r="V118" i="7"/>
  <c r="AA118" i="7"/>
  <c r="Q125" i="16" s="1"/>
  <c r="V110" i="7"/>
  <c r="AA110" i="7"/>
  <c r="Q117" i="16" s="1"/>
  <c r="V106" i="7"/>
  <c r="AA106" i="7"/>
  <c r="Q113" i="16" s="1"/>
  <c r="V5" i="7"/>
  <c r="AA5" i="7"/>
  <c r="Q12" i="16" s="1"/>
  <c r="AA2" i="7"/>
  <c r="Q9" i="16" s="1"/>
  <c r="Z2" i="7"/>
  <c r="C9" i="16" s="1"/>
  <c r="U132" i="7"/>
  <c r="U110" i="7"/>
  <c r="U90" i="7"/>
  <c r="U149" i="7"/>
  <c r="X149" i="7"/>
  <c r="P156" i="16" s="1"/>
  <c r="U121" i="7"/>
  <c r="X121" i="7"/>
  <c r="P128" i="16" s="1"/>
  <c r="U113" i="7"/>
  <c r="X113" i="7"/>
  <c r="P120" i="16" s="1"/>
  <c r="U37" i="7"/>
  <c r="X37" i="7"/>
  <c r="P44" i="16" s="1"/>
  <c r="U108" i="7"/>
  <c r="X108" i="7"/>
  <c r="P115" i="16" s="1"/>
  <c r="U104" i="7"/>
  <c r="X104" i="7"/>
  <c r="P111" i="16" s="1"/>
  <c r="U16" i="7"/>
  <c r="X16" i="7"/>
  <c r="P23" i="16" s="1"/>
  <c r="U94" i="7"/>
  <c r="X94" i="7"/>
  <c r="P101" i="16" s="1"/>
  <c r="U86" i="7"/>
  <c r="X86" i="7"/>
  <c r="P93" i="16" s="1"/>
  <c r="U58" i="7"/>
  <c r="X58" i="7"/>
  <c r="P65" i="16" s="1"/>
  <c r="BD70" i="7"/>
  <c r="O77" i="16" s="1"/>
  <c r="BF70" i="7"/>
  <c r="AQ77" i="16" s="1"/>
  <c r="BC70" i="7"/>
  <c r="AP77" i="16" s="1"/>
  <c r="BA70" i="7"/>
  <c r="N77" i="16" s="1"/>
  <c r="BD38" i="7"/>
  <c r="O45" i="16" s="1"/>
  <c r="BF38" i="7"/>
  <c r="AQ45" i="16" s="1"/>
  <c r="BA38" i="7"/>
  <c r="N45" i="16" s="1"/>
  <c r="BC38" i="7"/>
  <c r="AP45" i="16" s="1"/>
  <c r="BA85" i="7"/>
  <c r="N92" i="16" s="1"/>
  <c r="BD85" i="7"/>
  <c r="O92" i="16" s="1"/>
  <c r="BC85" i="7"/>
  <c r="AP92" i="16" s="1"/>
  <c r="BF85" i="7"/>
  <c r="AQ92" i="16" s="1"/>
  <c r="BA53" i="7"/>
  <c r="N60" i="16" s="1"/>
  <c r="BD53" i="7"/>
  <c r="O60" i="16" s="1"/>
  <c r="BC53" i="7"/>
  <c r="AP60" i="16" s="1"/>
  <c r="BF53" i="7"/>
  <c r="AQ60" i="16" s="1"/>
  <c r="BA21" i="7"/>
  <c r="N28" i="16" s="1"/>
  <c r="BD21" i="7"/>
  <c r="O28" i="16" s="1"/>
  <c r="BC21" i="7"/>
  <c r="AP28" i="16" s="1"/>
  <c r="BF21" i="7"/>
  <c r="AQ28" i="16" s="1"/>
  <c r="BA95" i="7"/>
  <c r="N102" i="16" s="1"/>
  <c r="BC95" i="7"/>
  <c r="AP102" i="16" s="1"/>
  <c r="BD95" i="7"/>
  <c r="O102" i="16" s="1"/>
  <c r="BF95" i="7"/>
  <c r="AQ102" i="16" s="1"/>
  <c r="BA87" i="7"/>
  <c r="N94" i="16" s="1"/>
  <c r="BC87" i="7"/>
  <c r="AP94" i="16" s="1"/>
  <c r="BD87" i="7"/>
  <c r="O94" i="16" s="1"/>
  <c r="BF87" i="7"/>
  <c r="AQ94" i="16" s="1"/>
  <c r="BA79" i="7"/>
  <c r="N86" i="16" s="1"/>
  <c r="BC79" i="7"/>
  <c r="AP86" i="16" s="1"/>
  <c r="BD79" i="7"/>
  <c r="O86" i="16" s="1"/>
  <c r="BF79" i="7"/>
  <c r="AQ86" i="16" s="1"/>
  <c r="BA71" i="7"/>
  <c r="N78" i="16" s="1"/>
  <c r="BC71" i="7"/>
  <c r="AP78" i="16" s="1"/>
  <c r="BD71" i="7"/>
  <c r="O78" i="16" s="1"/>
  <c r="BF71" i="7"/>
  <c r="AQ78" i="16" s="1"/>
  <c r="BA63" i="7"/>
  <c r="N70" i="16" s="1"/>
  <c r="BD63" i="7"/>
  <c r="O70" i="16" s="1"/>
  <c r="BC63" i="7"/>
  <c r="AP70" i="16" s="1"/>
  <c r="BF63" i="7"/>
  <c r="AQ70" i="16" s="1"/>
  <c r="BA55" i="7"/>
  <c r="N62" i="16" s="1"/>
  <c r="BC55" i="7"/>
  <c r="AP62" i="16" s="1"/>
  <c r="BD55" i="7"/>
  <c r="O62" i="16" s="1"/>
  <c r="BF55" i="7"/>
  <c r="AQ62" i="16" s="1"/>
  <c r="BD47" i="7"/>
  <c r="O54" i="16" s="1"/>
  <c r="BA47" i="7"/>
  <c r="N54" i="16" s="1"/>
  <c r="BC47" i="7"/>
  <c r="AP54" i="16" s="1"/>
  <c r="BF47" i="7"/>
  <c r="AQ54" i="16" s="1"/>
  <c r="BA39" i="7"/>
  <c r="N46" i="16" s="1"/>
  <c r="BD39" i="7"/>
  <c r="O46" i="16" s="1"/>
  <c r="BC39" i="7"/>
  <c r="AP46" i="16" s="1"/>
  <c r="BF39" i="7"/>
  <c r="AQ46" i="16" s="1"/>
  <c r="BA31" i="7"/>
  <c r="N38" i="16" s="1"/>
  <c r="BC31" i="7"/>
  <c r="AP38" i="16" s="1"/>
  <c r="BD31" i="7"/>
  <c r="O38" i="16" s="1"/>
  <c r="BF31" i="7"/>
  <c r="AQ38" i="16" s="1"/>
  <c r="BA23" i="7"/>
  <c r="N30" i="16" s="1"/>
  <c r="BC23" i="7"/>
  <c r="AP30" i="16" s="1"/>
  <c r="BD23" i="7"/>
  <c r="O30" i="16" s="1"/>
  <c r="BF23" i="7"/>
  <c r="AQ30" i="16" s="1"/>
  <c r="BD15" i="7"/>
  <c r="O22" i="16" s="1"/>
  <c r="BA15" i="7"/>
  <c r="N22" i="16" s="1"/>
  <c r="BC15" i="7"/>
  <c r="AP22" i="16" s="1"/>
  <c r="BF15" i="7"/>
  <c r="AQ22" i="16" s="1"/>
  <c r="BA7" i="7"/>
  <c r="N14" i="16" s="1"/>
  <c r="BC7" i="7"/>
  <c r="AP14" i="16" s="1"/>
  <c r="BD7" i="7"/>
  <c r="O14" i="16" s="1"/>
  <c r="BF7" i="7"/>
  <c r="AQ14" i="16" s="1"/>
  <c r="BD102" i="7"/>
  <c r="O109" i="16" s="1"/>
  <c r="BF102" i="7"/>
  <c r="AQ109" i="16" s="1"/>
  <c r="BC102" i="7"/>
  <c r="AP109" i="16" s="1"/>
  <c r="BA102" i="7"/>
  <c r="N109" i="16" s="1"/>
  <c r="BD14" i="7"/>
  <c r="O21" i="16" s="1"/>
  <c r="BF14" i="7"/>
  <c r="AQ21" i="16" s="1"/>
  <c r="BA14" i="7"/>
  <c r="N21" i="16" s="1"/>
  <c r="BC14" i="7"/>
  <c r="AP21" i="16" s="1"/>
  <c r="BA93" i="7"/>
  <c r="N100" i="16" s="1"/>
  <c r="BD93" i="7"/>
  <c r="O100" i="16" s="1"/>
  <c r="BC93" i="7"/>
  <c r="AP100" i="16" s="1"/>
  <c r="BF93" i="7"/>
  <c r="AQ100" i="16" s="1"/>
  <c r="BA13" i="7"/>
  <c r="N20" i="16" s="1"/>
  <c r="BD13" i="7"/>
  <c r="O20" i="16" s="1"/>
  <c r="BC13" i="7"/>
  <c r="AP20" i="16" s="1"/>
  <c r="BF13" i="7"/>
  <c r="AQ20" i="16" s="1"/>
  <c r="BD100" i="7"/>
  <c r="O107" i="16" s="1"/>
  <c r="BF100" i="7"/>
  <c r="AQ107" i="16" s="1"/>
  <c r="BA100" i="7"/>
  <c r="N107" i="16" s="1"/>
  <c r="BC100" i="7"/>
  <c r="AP107" i="16" s="1"/>
  <c r="BD92" i="7"/>
  <c r="O99" i="16" s="1"/>
  <c r="BF92" i="7"/>
  <c r="AQ99" i="16" s="1"/>
  <c r="BA92" i="7"/>
  <c r="N99" i="16" s="1"/>
  <c r="BC92" i="7"/>
  <c r="AP99" i="16" s="1"/>
  <c r="BD84" i="7"/>
  <c r="O91" i="16" s="1"/>
  <c r="BF84" i="7"/>
  <c r="AQ91" i="16" s="1"/>
  <c r="BA84" i="7"/>
  <c r="N91" i="16" s="1"/>
  <c r="BC84" i="7"/>
  <c r="AP91" i="16" s="1"/>
  <c r="BD76" i="7"/>
  <c r="O83" i="16" s="1"/>
  <c r="BF76" i="7"/>
  <c r="AQ83" i="16" s="1"/>
  <c r="BA76" i="7"/>
  <c r="N83" i="16" s="1"/>
  <c r="BC76" i="7"/>
  <c r="AP83" i="16" s="1"/>
  <c r="BD68" i="7"/>
  <c r="O75" i="16" s="1"/>
  <c r="BF68" i="7"/>
  <c r="AQ75" i="16" s="1"/>
  <c r="BA68" i="7"/>
  <c r="N75" i="16" s="1"/>
  <c r="BC68" i="7"/>
  <c r="AP75" i="16" s="1"/>
  <c r="BD60" i="7"/>
  <c r="O67" i="16" s="1"/>
  <c r="BF60" i="7"/>
  <c r="AQ67" i="16" s="1"/>
  <c r="BA60" i="7"/>
  <c r="N67" i="16" s="1"/>
  <c r="BC60" i="7"/>
  <c r="AP67" i="16" s="1"/>
  <c r="BD52" i="7"/>
  <c r="O59" i="16" s="1"/>
  <c r="BF52" i="7"/>
  <c r="AQ59" i="16" s="1"/>
  <c r="BA52" i="7"/>
  <c r="N59" i="16" s="1"/>
  <c r="BC52" i="7"/>
  <c r="AP59" i="16" s="1"/>
  <c r="BD44" i="7"/>
  <c r="O51" i="16" s="1"/>
  <c r="BF44" i="7"/>
  <c r="AQ51" i="16" s="1"/>
  <c r="BA44" i="7"/>
  <c r="N51" i="16" s="1"/>
  <c r="BC44" i="7"/>
  <c r="AP51" i="16" s="1"/>
  <c r="BD36" i="7"/>
  <c r="O43" i="16" s="1"/>
  <c r="BF36" i="7"/>
  <c r="AQ43" i="16" s="1"/>
  <c r="BC36" i="7"/>
  <c r="AP43" i="16" s="1"/>
  <c r="BA36" i="7"/>
  <c r="N43" i="16" s="1"/>
  <c r="BD28" i="7"/>
  <c r="O35" i="16" s="1"/>
  <c r="BF28" i="7"/>
  <c r="AQ35" i="16" s="1"/>
  <c r="BC28" i="7"/>
  <c r="AP35" i="16" s="1"/>
  <c r="BA28" i="7"/>
  <c r="N35" i="16" s="1"/>
  <c r="BD20" i="7"/>
  <c r="O27" i="16" s="1"/>
  <c r="BF20" i="7"/>
  <c r="AQ27" i="16" s="1"/>
  <c r="BC20" i="7"/>
  <c r="AP27" i="16" s="1"/>
  <c r="BA20" i="7"/>
  <c r="N27" i="16" s="1"/>
  <c r="BD12" i="7"/>
  <c r="O19" i="16" s="1"/>
  <c r="BF12" i="7"/>
  <c r="AQ19" i="16" s="1"/>
  <c r="BC12" i="7"/>
  <c r="AP19" i="16" s="1"/>
  <c r="BA12" i="7"/>
  <c r="N19" i="16" s="1"/>
  <c r="BD86" i="7"/>
  <c r="O93" i="16" s="1"/>
  <c r="BF86" i="7"/>
  <c r="AQ93" i="16" s="1"/>
  <c r="BC86" i="7"/>
  <c r="AP93" i="16" s="1"/>
  <c r="BA86" i="7"/>
  <c r="N93" i="16" s="1"/>
  <c r="BD46" i="7"/>
  <c r="O53" i="16" s="1"/>
  <c r="BF46" i="7"/>
  <c r="AQ53" i="16" s="1"/>
  <c r="BC46" i="7"/>
  <c r="AP53" i="16" s="1"/>
  <c r="BA46" i="7"/>
  <c r="N53" i="16" s="1"/>
  <c r="BD101" i="7"/>
  <c r="O108" i="16" s="1"/>
  <c r="BA101" i="7"/>
  <c r="N108" i="16" s="1"/>
  <c r="BC101" i="7"/>
  <c r="AP108" i="16" s="1"/>
  <c r="BF101" i="7"/>
  <c r="AQ108" i="16" s="1"/>
  <c r="BA61" i="7"/>
  <c r="N68" i="16" s="1"/>
  <c r="BC61" i="7"/>
  <c r="AP68" i="16" s="1"/>
  <c r="BD61" i="7"/>
  <c r="O68" i="16" s="1"/>
  <c r="BF61" i="7"/>
  <c r="AQ68" i="16" s="1"/>
  <c r="BA29" i="7"/>
  <c r="N36" i="16" s="1"/>
  <c r="BD29" i="7"/>
  <c r="O36" i="16" s="1"/>
  <c r="BC29" i="7"/>
  <c r="AP36" i="16" s="1"/>
  <c r="BF29" i="7"/>
  <c r="AQ36" i="16" s="1"/>
  <c r="BA99" i="7"/>
  <c r="N106" i="16" s="1"/>
  <c r="BD99" i="7"/>
  <c r="O106" i="16" s="1"/>
  <c r="BC99" i="7"/>
  <c r="AP106" i="16" s="1"/>
  <c r="BF99" i="7"/>
  <c r="AQ106" i="16" s="1"/>
  <c r="BD91" i="7"/>
  <c r="O98" i="16" s="1"/>
  <c r="BA91" i="7"/>
  <c r="N98" i="16" s="1"/>
  <c r="BC91" i="7"/>
  <c r="AP98" i="16" s="1"/>
  <c r="BF91" i="7"/>
  <c r="AQ98" i="16" s="1"/>
  <c r="BD83" i="7"/>
  <c r="O90" i="16" s="1"/>
  <c r="BA83" i="7"/>
  <c r="N90" i="16" s="1"/>
  <c r="BC83" i="7"/>
  <c r="AP90" i="16" s="1"/>
  <c r="BF83" i="7"/>
  <c r="AQ90" i="16" s="1"/>
  <c r="BD75" i="7"/>
  <c r="O82" i="16" s="1"/>
  <c r="BA75" i="7"/>
  <c r="N82" i="16" s="1"/>
  <c r="BC75" i="7"/>
  <c r="AP82" i="16" s="1"/>
  <c r="BF75" i="7"/>
  <c r="AQ82" i="16" s="1"/>
  <c r="BD67" i="7"/>
  <c r="O74" i="16" s="1"/>
  <c r="BA67" i="7"/>
  <c r="N74" i="16" s="1"/>
  <c r="BC67" i="7"/>
  <c r="AP74" i="16" s="1"/>
  <c r="BF67" i="7"/>
  <c r="AQ74" i="16" s="1"/>
  <c r="BD59" i="7"/>
  <c r="O66" i="16" s="1"/>
  <c r="BA59" i="7"/>
  <c r="N66" i="16" s="1"/>
  <c r="BC59" i="7"/>
  <c r="AP66" i="16" s="1"/>
  <c r="BF59" i="7"/>
  <c r="AQ66" i="16" s="1"/>
  <c r="BD51" i="7"/>
  <c r="O58" i="16" s="1"/>
  <c r="BA51" i="7"/>
  <c r="N58" i="16" s="1"/>
  <c r="BC51" i="7"/>
  <c r="AP58" i="16" s="1"/>
  <c r="BF51" i="7"/>
  <c r="AQ58" i="16" s="1"/>
  <c r="BD43" i="7"/>
  <c r="O50" i="16" s="1"/>
  <c r="BA43" i="7"/>
  <c r="N50" i="16" s="1"/>
  <c r="BC43" i="7"/>
  <c r="AP50" i="16" s="1"/>
  <c r="BF43" i="7"/>
  <c r="AQ50" i="16" s="1"/>
  <c r="BA35" i="7"/>
  <c r="N42" i="16" s="1"/>
  <c r="BC35" i="7"/>
  <c r="AP42" i="16" s="1"/>
  <c r="BD35" i="7"/>
  <c r="O42" i="16" s="1"/>
  <c r="BF35" i="7"/>
  <c r="AQ42" i="16" s="1"/>
  <c r="BD27" i="7"/>
  <c r="O34" i="16" s="1"/>
  <c r="BA27" i="7"/>
  <c r="N34" i="16" s="1"/>
  <c r="BC27" i="7"/>
  <c r="AP34" i="16" s="1"/>
  <c r="BF27" i="7"/>
  <c r="AQ34" i="16" s="1"/>
  <c r="BA19" i="7"/>
  <c r="N26" i="16" s="1"/>
  <c r="BC19" i="7"/>
  <c r="AP26" i="16" s="1"/>
  <c r="BD19" i="7"/>
  <c r="O26" i="16" s="1"/>
  <c r="BF19" i="7"/>
  <c r="AQ26" i="16" s="1"/>
  <c r="BA11" i="7"/>
  <c r="N18" i="16" s="1"/>
  <c r="BC11" i="7"/>
  <c r="AP18" i="16" s="1"/>
  <c r="BD11" i="7"/>
  <c r="O18" i="16" s="1"/>
  <c r="BF11" i="7"/>
  <c r="AQ18" i="16" s="1"/>
  <c r="BD78" i="7"/>
  <c r="O85" i="16" s="1"/>
  <c r="BF78" i="7"/>
  <c r="AQ85" i="16" s="1"/>
  <c r="BC78" i="7"/>
  <c r="AP85" i="16" s="1"/>
  <c r="BA78" i="7"/>
  <c r="N85" i="16" s="1"/>
  <c r="BD6" i="7"/>
  <c r="O13" i="16" s="1"/>
  <c r="BF6" i="7"/>
  <c r="AQ13" i="16" s="1"/>
  <c r="BA6" i="7"/>
  <c r="N13" i="16" s="1"/>
  <c r="BC6" i="7"/>
  <c r="AP13" i="16" s="1"/>
  <c r="BD37" i="7"/>
  <c r="O44" i="16" s="1"/>
  <c r="BA37" i="7"/>
  <c r="N44" i="16" s="1"/>
  <c r="BC37" i="7"/>
  <c r="AP44" i="16" s="1"/>
  <c r="BF37" i="7"/>
  <c r="AQ44" i="16" s="1"/>
  <c r="BD98" i="7"/>
  <c r="O105" i="16" s="1"/>
  <c r="BF98" i="7"/>
  <c r="AQ105" i="16" s="1"/>
  <c r="BC98" i="7"/>
  <c r="AP105" i="16" s="1"/>
  <c r="BA98" i="7"/>
  <c r="N105" i="16" s="1"/>
  <c r="BD90" i="7"/>
  <c r="O97" i="16" s="1"/>
  <c r="BF90" i="7"/>
  <c r="AQ97" i="16" s="1"/>
  <c r="BC90" i="7"/>
  <c r="AP97" i="16" s="1"/>
  <c r="BA90" i="7"/>
  <c r="N97" i="16" s="1"/>
  <c r="BD82" i="7"/>
  <c r="O89" i="16" s="1"/>
  <c r="BF82" i="7"/>
  <c r="AQ89" i="16" s="1"/>
  <c r="BC82" i="7"/>
  <c r="AP89" i="16" s="1"/>
  <c r="BA82" i="7"/>
  <c r="N89" i="16" s="1"/>
  <c r="BD74" i="7"/>
  <c r="O81" i="16" s="1"/>
  <c r="BF74" i="7"/>
  <c r="AQ81" i="16" s="1"/>
  <c r="BC74" i="7"/>
  <c r="AP81" i="16" s="1"/>
  <c r="BA74" i="7"/>
  <c r="N81" i="16" s="1"/>
  <c r="BD66" i="7"/>
  <c r="O73" i="16" s="1"/>
  <c r="BF66" i="7"/>
  <c r="AQ73" i="16" s="1"/>
  <c r="BC66" i="7"/>
  <c r="AP73" i="16" s="1"/>
  <c r="BA66" i="7"/>
  <c r="N73" i="16" s="1"/>
  <c r="BD58" i="7"/>
  <c r="O65" i="16" s="1"/>
  <c r="BF58" i="7"/>
  <c r="AQ65" i="16" s="1"/>
  <c r="BC58" i="7"/>
  <c r="AP65" i="16" s="1"/>
  <c r="BA58" i="7"/>
  <c r="N65" i="16" s="1"/>
  <c r="BD50" i="7"/>
  <c r="O57" i="16" s="1"/>
  <c r="BF50" i="7"/>
  <c r="AQ57" i="16" s="1"/>
  <c r="BC50" i="7"/>
  <c r="AP57" i="16" s="1"/>
  <c r="BA50" i="7"/>
  <c r="N57" i="16" s="1"/>
  <c r="BD42" i="7"/>
  <c r="O49" i="16" s="1"/>
  <c r="BF42" i="7"/>
  <c r="AQ49" i="16" s="1"/>
  <c r="BC42" i="7"/>
  <c r="AP49" i="16" s="1"/>
  <c r="BA42" i="7"/>
  <c r="N49" i="16" s="1"/>
  <c r="BD34" i="7"/>
  <c r="O41" i="16" s="1"/>
  <c r="BF34" i="7"/>
  <c r="AQ41" i="16" s="1"/>
  <c r="BA34" i="7"/>
  <c r="N41" i="16" s="1"/>
  <c r="BC34" i="7"/>
  <c r="AP41" i="16" s="1"/>
  <c r="BD26" i="7"/>
  <c r="O33" i="16" s="1"/>
  <c r="BF26" i="7"/>
  <c r="AQ33" i="16" s="1"/>
  <c r="BA26" i="7"/>
  <c r="N33" i="16" s="1"/>
  <c r="BC26" i="7"/>
  <c r="AP33" i="16" s="1"/>
  <c r="BD18" i="7"/>
  <c r="O25" i="16" s="1"/>
  <c r="BF18" i="7"/>
  <c r="AQ25" i="16" s="1"/>
  <c r="BA18" i="7"/>
  <c r="N25" i="16" s="1"/>
  <c r="BC18" i="7"/>
  <c r="AP25" i="16" s="1"/>
  <c r="BD10" i="7"/>
  <c r="O17" i="16" s="1"/>
  <c r="BF10" i="7"/>
  <c r="AQ17" i="16" s="1"/>
  <c r="BA10" i="7"/>
  <c r="N17" i="16" s="1"/>
  <c r="BC10" i="7"/>
  <c r="AP17" i="16" s="1"/>
  <c r="BD94" i="7"/>
  <c r="O101" i="16" s="1"/>
  <c r="BF94" i="7"/>
  <c r="AQ101" i="16" s="1"/>
  <c r="BC94" i="7"/>
  <c r="AP101" i="16" s="1"/>
  <c r="BA94" i="7"/>
  <c r="N101" i="16" s="1"/>
  <c r="BD54" i="7"/>
  <c r="O61" i="16" s="1"/>
  <c r="BF54" i="7"/>
  <c r="AQ61" i="16" s="1"/>
  <c r="BC54" i="7"/>
  <c r="AP61" i="16" s="1"/>
  <c r="BA54" i="7"/>
  <c r="N61" i="16" s="1"/>
  <c r="BD30" i="7"/>
  <c r="O37" i="16" s="1"/>
  <c r="BF30" i="7"/>
  <c r="AQ37" i="16" s="1"/>
  <c r="BA30" i="7"/>
  <c r="N37" i="16" s="1"/>
  <c r="BC30" i="7"/>
  <c r="AP37" i="16" s="1"/>
  <c r="BA69" i="7"/>
  <c r="N76" i="16" s="1"/>
  <c r="BD69" i="7"/>
  <c r="O76" i="16" s="1"/>
  <c r="BC69" i="7"/>
  <c r="AP76" i="16" s="1"/>
  <c r="BF69" i="7"/>
  <c r="AQ76" i="16" s="1"/>
  <c r="BA5" i="7"/>
  <c r="N12" i="16" s="1"/>
  <c r="BD5" i="7"/>
  <c r="O12" i="16" s="1"/>
  <c r="BC5" i="7"/>
  <c r="AP12" i="16" s="1"/>
  <c r="BF5" i="7"/>
  <c r="AQ12" i="16" s="1"/>
  <c r="BD97" i="7"/>
  <c r="O104" i="16" s="1"/>
  <c r="BA97" i="7"/>
  <c r="N104" i="16" s="1"/>
  <c r="BC97" i="7"/>
  <c r="AP104" i="16" s="1"/>
  <c r="BF97" i="7"/>
  <c r="AQ104" i="16" s="1"/>
  <c r="BD89" i="7"/>
  <c r="O96" i="16" s="1"/>
  <c r="BA89" i="7"/>
  <c r="N96" i="16" s="1"/>
  <c r="BC89" i="7"/>
  <c r="AP96" i="16" s="1"/>
  <c r="BF89" i="7"/>
  <c r="AQ96" i="16" s="1"/>
  <c r="BD81" i="7"/>
  <c r="O88" i="16" s="1"/>
  <c r="BA81" i="7"/>
  <c r="N88" i="16" s="1"/>
  <c r="BC81" i="7"/>
  <c r="AP88" i="16" s="1"/>
  <c r="BF81" i="7"/>
  <c r="AQ88" i="16" s="1"/>
  <c r="BD73" i="7"/>
  <c r="O80" i="16" s="1"/>
  <c r="BA73" i="7"/>
  <c r="N80" i="16" s="1"/>
  <c r="BC73" i="7"/>
  <c r="AP80" i="16" s="1"/>
  <c r="BF73" i="7"/>
  <c r="AQ80" i="16" s="1"/>
  <c r="BD65" i="7"/>
  <c r="O72" i="16" s="1"/>
  <c r="BA65" i="7"/>
  <c r="N72" i="16" s="1"/>
  <c r="BC65" i="7"/>
  <c r="AP72" i="16" s="1"/>
  <c r="BF65" i="7"/>
  <c r="AQ72" i="16" s="1"/>
  <c r="BD57" i="7"/>
  <c r="O64" i="16" s="1"/>
  <c r="BA57" i="7"/>
  <c r="N64" i="16" s="1"/>
  <c r="BC57" i="7"/>
  <c r="AP64" i="16" s="1"/>
  <c r="BF57" i="7"/>
  <c r="AQ64" i="16" s="1"/>
  <c r="BA49" i="7"/>
  <c r="N56" i="16" s="1"/>
  <c r="BC49" i="7"/>
  <c r="AP56" i="16" s="1"/>
  <c r="BD49" i="7"/>
  <c r="O56" i="16" s="1"/>
  <c r="BF49" i="7"/>
  <c r="AQ56" i="16" s="1"/>
  <c r="BA41" i="7"/>
  <c r="N48" i="16" s="1"/>
  <c r="BC41" i="7"/>
  <c r="AP48" i="16" s="1"/>
  <c r="BD41" i="7"/>
  <c r="O48" i="16" s="1"/>
  <c r="BF41" i="7"/>
  <c r="AQ48" i="16" s="1"/>
  <c r="BD33" i="7"/>
  <c r="O40" i="16" s="1"/>
  <c r="BA33" i="7"/>
  <c r="N40" i="16" s="1"/>
  <c r="BC33" i="7"/>
  <c r="AP40" i="16" s="1"/>
  <c r="BF33" i="7"/>
  <c r="AQ40" i="16" s="1"/>
  <c r="BD25" i="7"/>
  <c r="O32" i="16" s="1"/>
  <c r="BA25" i="7"/>
  <c r="N32" i="16" s="1"/>
  <c r="BC25" i="7"/>
  <c r="AP32" i="16" s="1"/>
  <c r="BF25" i="7"/>
  <c r="AQ32" i="16" s="1"/>
  <c r="BD17" i="7"/>
  <c r="O24" i="16" s="1"/>
  <c r="BA17" i="7"/>
  <c r="N24" i="16" s="1"/>
  <c r="BC17" i="7"/>
  <c r="AP24" i="16" s="1"/>
  <c r="BF17" i="7"/>
  <c r="AQ24" i="16" s="1"/>
  <c r="BD9" i="7"/>
  <c r="O16" i="16" s="1"/>
  <c r="BA9" i="7"/>
  <c r="N16" i="16" s="1"/>
  <c r="BC9" i="7"/>
  <c r="AP16" i="16" s="1"/>
  <c r="BF9" i="7"/>
  <c r="AQ16" i="16" s="1"/>
  <c r="BD62" i="7"/>
  <c r="O69" i="16" s="1"/>
  <c r="BF62" i="7"/>
  <c r="AQ69" i="16" s="1"/>
  <c r="BC62" i="7"/>
  <c r="AP69" i="16" s="1"/>
  <c r="BA62" i="7"/>
  <c r="N69" i="16" s="1"/>
  <c r="BD22" i="7"/>
  <c r="O29" i="16" s="1"/>
  <c r="BF22" i="7"/>
  <c r="AQ29" i="16" s="1"/>
  <c r="BA22" i="7"/>
  <c r="N29" i="16" s="1"/>
  <c r="BC22" i="7"/>
  <c r="AP29" i="16" s="1"/>
  <c r="BA77" i="7"/>
  <c r="N84" i="16" s="1"/>
  <c r="BD77" i="7"/>
  <c r="O84" i="16" s="1"/>
  <c r="BC77" i="7"/>
  <c r="AP84" i="16" s="1"/>
  <c r="BF77" i="7"/>
  <c r="AQ84" i="16" s="1"/>
  <c r="BA45" i="7"/>
  <c r="N52" i="16" s="1"/>
  <c r="BD45" i="7"/>
  <c r="O52" i="16" s="1"/>
  <c r="BC45" i="7"/>
  <c r="AP52" i="16" s="1"/>
  <c r="BF45" i="7"/>
  <c r="AQ52" i="16" s="1"/>
  <c r="BD96" i="7"/>
  <c r="O103" i="16" s="1"/>
  <c r="BF96" i="7"/>
  <c r="AQ103" i="16" s="1"/>
  <c r="BA96" i="7"/>
  <c r="N103" i="16" s="1"/>
  <c r="BC96" i="7"/>
  <c r="AP103" i="16" s="1"/>
  <c r="BD88" i="7"/>
  <c r="O95" i="16" s="1"/>
  <c r="BF88" i="7"/>
  <c r="AQ95" i="16" s="1"/>
  <c r="BA88" i="7"/>
  <c r="N95" i="16" s="1"/>
  <c r="BC88" i="7"/>
  <c r="AP95" i="16" s="1"/>
  <c r="BD80" i="7"/>
  <c r="O87" i="16" s="1"/>
  <c r="BF80" i="7"/>
  <c r="AQ87" i="16" s="1"/>
  <c r="BA80" i="7"/>
  <c r="N87" i="16" s="1"/>
  <c r="BC80" i="7"/>
  <c r="AP87" i="16" s="1"/>
  <c r="BD72" i="7"/>
  <c r="O79" i="16" s="1"/>
  <c r="BF72" i="7"/>
  <c r="AQ79" i="16" s="1"/>
  <c r="BA72" i="7"/>
  <c r="N79" i="16" s="1"/>
  <c r="BC72" i="7"/>
  <c r="AP79" i="16" s="1"/>
  <c r="BD64" i="7"/>
  <c r="O71" i="16" s="1"/>
  <c r="BF64" i="7"/>
  <c r="AQ71" i="16" s="1"/>
  <c r="BA64" i="7"/>
  <c r="N71" i="16" s="1"/>
  <c r="BC64" i="7"/>
  <c r="AP71" i="16" s="1"/>
  <c r="BD56" i="7"/>
  <c r="O63" i="16" s="1"/>
  <c r="BF56" i="7"/>
  <c r="AQ63" i="16" s="1"/>
  <c r="BA56" i="7"/>
  <c r="N63" i="16" s="1"/>
  <c r="BC56" i="7"/>
  <c r="AP63" i="16" s="1"/>
  <c r="BD48" i="7"/>
  <c r="O55" i="16" s="1"/>
  <c r="BF48" i="7"/>
  <c r="AQ55" i="16" s="1"/>
  <c r="BA48" i="7"/>
  <c r="N55" i="16" s="1"/>
  <c r="BC48" i="7"/>
  <c r="AP55" i="16" s="1"/>
  <c r="BD40" i="7"/>
  <c r="O47" i="16" s="1"/>
  <c r="BF40" i="7"/>
  <c r="AQ47" i="16" s="1"/>
  <c r="BA40" i="7"/>
  <c r="N47" i="16" s="1"/>
  <c r="BC40" i="7"/>
  <c r="AP47" i="16" s="1"/>
  <c r="BD32" i="7"/>
  <c r="O39" i="16" s="1"/>
  <c r="BF32" i="7"/>
  <c r="AQ39" i="16" s="1"/>
  <c r="BC32" i="7"/>
  <c r="AP39" i="16" s="1"/>
  <c r="BA32" i="7"/>
  <c r="N39" i="16" s="1"/>
  <c r="BD24" i="7"/>
  <c r="O31" i="16" s="1"/>
  <c r="BF24" i="7"/>
  <c r="AQ31" i="16" s="1"/>
  <c r="BC24" i="7"/>
  <c r="AP31" i="16" s="1"/>
  <c r="BA24" i="7"/>
  <c r="N31" i="16" s="1"/>
  <c r="BD16" i="7"/>
  <c r="O23" i="16" s="1"/>
  <c r="BF16" i="7"/>
  <c r="AQ23" i="16" s="1"/>
  <c r="BC16" i="7"/>
  <c r="AP23" i="16" s="1"/>
  <c r="BA16" i="7"/>
  <c r="N23" i="16" s="1"/>
  <c r="BD8" i="7"/>
  <c r="O15" i="16" s="1"/>
  <c r="BF8" i="7"/>
  <c r="AQ15" i="16" s="1"/>
  <c r="BC8" i="7"/>
  <c r="AP15" i="16" s="1"/>
  <c r="BA8" i="7"/>
  <c r="N15" i="16" s="1"/>
  <c r="BA4" i="7"/>
  <c r="N11" i="16" s="1"/>
  <c r="BC4" i="7"/>
  <c r="AP11" i="16" s="1"/>
  <c r="BD4" i="7"/>
  <c r="O11" i="16" s="1"/>
  <c r="BF4" i="7"/>
  <c r="AQ11" i="16" s="1"/>
  <c r="BD3" i="7"/>
  <c r="O10" i="16" s="1"/>
  <c r="BF3" i="7"/>
  <c r="AQ10" i="16" s="1"/>
  <c r="BA3" i="7"/>
  <c r="N10" i="16" s="1"/>
  <c r="BC3" i="7"/>
  <c r="AP10" i="16" s="1"/>
  <c r="W173" i="7"/>
  <c r="B180" i="16" s="1"/>
  <c r="AC173" i="7"/>
  <c r="D180" i="16" s="1"/>
  <c r="AI173" i="7"/>
  <c r="F180" i="16" s="1"/>
  <c r="Y173" i="7"/>
  <c r="AD180" i="16" s="1"/>
  <c r="AK173" i="7"/>
  <c r="AH180" i="16" s="1"/>
  <c r="AE173" i="7"/>
  <c r="AF180" i="16" s="1"/>
  <c r="W169" i="7"/>
  <c r="B176" i="16" s="1"/>
  <c r="AC169" i="7"/>
  <c r="D176" i="16" s="1"/>
  <c r="AI169" i="7"/>
  <c r="F176" i="16" s="1"/>
  <c r="Y169" i="7"/>
  <c r="AD176" i="16" s="1"/>
  <c r="AE169" i="7"/>
  <c r="AF176" i="16" s="1"/>
  <c r="AK169" i="7"/>
  <c r="AH176" i="16" s="1"/>
  <c r="W165" i="7"/>
  <c r="B172" i="16" s="1"/>
  <c r="AC165" i="7"/>
  <c r="D172" i="16" s="1"/>
  <c r="AI165" i="7"/>
  <c r="F172" i="16" s="1"/>
  <c r="Y165" i="7"/>
  <c r="AD172" i="16" s="1"/>
  <c r="AE165" i="7"/>
  <c r="AF172" i="16" s="1"/>
  <c r="AK165" i="7"/>
  <c r="AH172" i="16" s="1"/>
  <c r="W161" i="7"/>
  <c r="B168" i="16" s="1"/>
  <c r="AC161" i="7"/>
  <c r="D168" i="16" s="1"/>
  <c r="AI161" i="7"/>
  <c r="F168" i="16" s="1"/>
  <c r="Y161" i="7"/>
  <c r="AD168" i="16" s="1"/>
  <c r="AE161" i="7"/>
  <c r="AF168" i="16" s="1"/>
  <c r="AK161" i="7"/>
  <c r="AH168" i="16" s="1"/>
  <c r="U157" i="7"/>
  <c r="W157" i="7"/>
  <c r="B164" i="16" s="1"/>
  <c r="AC157" i="7"/>
  <c r="D164" i="16" s="1"/>
  <c r="AI157" i="7"/>
  <c r="F164" i="16" s="1"/>
  <c r="Y157" i="7"/>
  <c r="AD164" i="16" s="1"/>
  <c r="AE157" i="7"/>
  <c r="AF164" i="16" s="1"/>
  <c r="AK157" i="7"/>
  <c r="AH164" i="16" s="1"/>
  <c r="U153" i="7"/>
  <c r="AI153" i="7"/>
  <c r="F160" i="16" s="1"/>
  <c r="AC153" i="7"/>
  <c r="D160" i="16" s="1"/>
  <c r="AK153" i="7"/>
  <c r="AH160" i="16" s="1"/>
  <c r="Y153" i="7"/>
  <c r="AD160" i="16" s="1"/>
  <c r="W153" i="7"/>
  <c r="B160" i="16" s="1"/>
  <c r="AE153" i="7"/>
  <c r="AF160" i="16" s="1"/>
  <c r="Y149" i="7"/>
  <c r="AD156" i="16" s="1"/>
  <c r="AE149" i="7"/>
  <c r="AF156" i="16" s="1"/>
  <c r="AK149" i="7"/>
  <c r="AH156" i="16" s="1"/>
  <c r="W149" i="7"/>
  <c r="B156" i="16" s="1"/>
  <c r="AI149" i="7"/>
  <c r="F156" i="16" s="1"/>
  <c r="AC149" i="7"/>
  <c r="D156" i="16" s="1"/>
  <c r="U145" i="7"/>
  <c r="Y145" i="7"/>
  <c r="AD152" i="16" s="1"/>
  <c r="AE145" i="7"/>
  <c r="AF152" i="16" s="1"/>
  <c r="AK145" i="7"/>
  <c r="AH152" i="16" s="1"/>
  <c r="W145" i="7"/>
  <c r="B152" i="16" s="1"/>
  <c r="AI145" i="7"/>
  <c r="F152" i="16" s="1"/>
  <c r="AC145" i="7"/>
  <c r="D152" i="16" s="1"/>
  <c r="U141" i="7"/>
  <c r="Y141" i="7"/>
  <c r="AD148" i="16" s="1"/>
  <c r="AE141" i="7"/>
  <c r="AF148" i="16" s="1"/>
  <c r="AK141" i="7"/>
  <c r="AH148" i="16" s="1"/>
  <c r="AC141" i="7"/>
  <c r="D148" i="16" s="1"/>
  <c r="W141" i="7"/>
  <c r="B148" i="16" s="1"/>
  <c r="AI141" i="7"/>
  <c r="F148" i="16" s="1"/>
  <c r="U137" i="7"/>
  <c r="Y137" i="7"/>
  <c r="AD144" i="16" s="1"/>
  <c r="AE137" i="7"/>
  <c r="AF144" i="16" s="1"/>
  <c r="AK137" i="7"/>
  <c r="AH144" i="16" s="1"/>
  <c r="W137" i="7"/>
  <c r="B144" i="16" s="1"/>
  <c r="AI137" i="7"/>
  <c r="F144" i="16" s="1"/>
  <c r="AC137" i="7"/>
  <c r="D144" i="16" s="1"/>
  <c r="U133" i="7"/>
  <c r="Y133" i="7"/>
  <c r="AD140" i="16" s="1"/>
  <c r="AE133" i="7"/>
  <c r="AF140" i="16" s="1"/>
  <c r="AK133" i="7"/>
  <c r="AH140" i="16" s="1"/>
  <c r="W133" i="7"/>
  <c r="B140" i="16" s="1"/>
  <c r="AI133" i="7"/>
  <c r="F140" i="16" s="1"/>
  <c r="AC133" i="7"/>
  <c r="D140" i="16" s="1"/>
  <c r="U129" i="7"/>
  <c r="Y129" i="7"/>
  <c r="AD136" i="16" s="1"/>
  <c r="AI129" i="7"/>
  <c r="F136" i="16" s="1"/>
  <c r="AC129" i="7"/>
  <c r="D136" i="16" s="1"/>
  <c r="W129" i="7"/>
  <c r="B136" i="16" s="1"/>
  <c r="AE129" i="7"/>
  <c r="AF136" i="16" s="1"/>
  <c r="AK129" i="7"/>
  <c r="AH136" i="16" s="1"/>
  <c r="U125" i="7"/>
  <c r="W125" i="7"/>
  <c r="B132" i="16" s="1"/>
  <c r="AC125" i="7"/>
  <c r="D132" i="16" s="1"/>
  <c r="AI125" i="7"/>
  <c r="F132" i="16" s="1"/>
  <c r="AE125" i="7"/>
  <c r="AF132" i="16" s="1"/>
  <c r="AK125" i="7"/>
  <c r="AH132" i="16" s="1"/>
  <c r="Y125" i="7"/>
  <c r="AD132" i="16" s="1"/>
  <c r="W121" i="7"/>
  <c r="B128" i="16" s="1"/>
  <c r="AC121" i="7"/>
  <c r="D128" i="16" s="1"/>
  <c r="AI121" i="7"/>
  <c r="F128" i="16" s="1"/>
  <c r="AE121" i="7"/>
  <c r="AF128" i="16" s="1"/>
  <c r="AK121" i="7"/>
  <c r="AH128" i="16" s="1"/>
  <c r="Y121" i="7"/>
  <c r="AD128" i="16" s="1"/>
  <c r="U117" i="7"/>
  <c r="W117" i="7"/>
  <c r="B124" i="16" s="1"/>
  <c r="AC117" i="7"/>
  <c r="D124" i="16" s="1"/>
  <c r="AI117" i="7"/>
  <c r="F124" i="16" s="1"/>
  <c r="AE117" i="7"/>
  <c r="AF124" i="16" s="1"/>
  <c r="AK117" i="7"/>
  <c r="AH124" i="16" s="1"/>
  <c r="Y117" i="7"/>
  <c r="AD124" i="16" s="1"/>
  <c r="W113" i="7"/>
  <c r="B120" i="16" s="1"/>
  <c r="AC113" i="7"/>
  <c r="D120" i="16" s="1"/>
  <c r="AI113" i="7"/>
  <c r="F120" i="16" s="1"/>
  <c r="AK113" i="7"/>
  <c r="AH120" i="16" s="1"/>
  <c r="Y113" i="7"/>
  <c r="AD120" i="16" s="1"/>
  <c r="AE113" i="7"/>
  <c r="AF120" i="16" s="1"/>
  <c r="U109" i="7"/>
  <c r="W109" i="7"/>
  <c r="B116" i="16" s="1"/>
  <c r="AC109" i="7"/>
  <c r="D116" i="16" s="1"/>
  <c r="AI109" i="7"/>
  <c r="F116" i="16" s="1"/>
  <c r="Y109" i="7"/>
  <c r="AD116" i="16" s="1"/>
  <c r="AE109" i="7"/>
  <c r="AF116" i="16" s="1"/>
  <c r="AK109" i="7"/>
  <c r="AH116" i="16" s="1"/>
  <c r="W105" i="7"/>
  <c r="B112" i="16" s="1"/>
  <c r="AC105" i="7"/>
  <c r="D112" i="16" s="1"/>
  <c r="AI105" i="7"/>
  <c r="F112" i="16" s="1"/>
  <c r="AK105" i="7"/>
  <c r="AH112" i="16" s="1"/>
  <c r="Y105" i="7"/>
  <c r="AD112" i="16" s="1"/>
  <c r="AE105" i="7"/>
  <c r="AF112" i="16" s="1"/>
  <c r="U101" i="7"/>
  <c r="W101" i="7"/>
  <c r="B108" i="16" s="1"/>
  <c r="AC101" i="7"/>
  <c r="D108" i="16" s="1"/>
  <c r="AI101" i="7"/>
  <c r="F108" i="16" s="1"/>
  <c r="AK101" i="7"/>
  <c r="AH108" i="16" s="1"/>
  <c r="AE101" i="7"/>
  <c r="AF108" i="16" s="1"/>
  <c r="Y101" i="7"/>
  <c r="AD108" i="16" s="1"/>
  <c r="U97" i="7"/>
  <c r="W97" i="7"/>
  <c r="B104" i="16" s="1"/>
  <c r="AC97" i="7"/>
  <c r="D104" i="16" s="1"/>
  <c r="AI97" i="7"/>
  <c r="F104" i="16" s="1"/>
  <c r="Y97" i="7"/>
  <c r="AD104" i="16" s="1"/>
  <c r="AE97" i="7"/>
  <c r="AF104" i="16" s="1"/>
  <c r="AK97" i="7"/>
  <c r="AH104" i="16" s="1"/>
  <c r="U93" i="7"/>
  <c r="W93" i="7"/>
  <c r="B100" i="16" s="1"/>
  <c r="AC93" i="7"/>
  <c r="D100" i="16" s="1"/>
  <c r="AI93" i="7"/>
  <c r="F100" i="16" s="1"/>
  <c r="Y93" i="7"/>
  <c r="AD100" i="16" s="1"/>
  <c r="AE93" i="7"/>
  <c r="AF100" i="16" s="1"/>
  <c r="AK93" i="7"/>
  <c r="AH100" i="16" s="1"/>
  <c r="U89" i="7"/>
  <c r="W89" i="7"/>
  <c r="B96" i="16" s="1"/>
  <c r="AC89" i="7"/>
  <c r="D96" i="16" s="1"/>
  <c r="AI89" i="7"/>
  <c r="F96" i="16" s="1"/>
  <c r="Y89" i="7"/>
  <c r="AD96" i="16" s="1"/>
  <c r="AE89" i="7"/>
  <c r="AF96" i="16" s="1"/>
  <c r="AK89" i="7"/>
  <c r="AH96" i="16" s="1"/>
  <c r="U85" i="7"/>
  <c r="W85" i="7"/>
  <c r="B92" i="16" s="1"/>
  <c r="AC85" i="7"/>
  <c r="D92" i="16" s="1"/>
  <c r="AI85" i="7"/>
  <c r="F92" i="16" s="1"/>
  <c r="Y85" i="7"/>
  <c r="AD92" i="16" s="1"/>
  <c r="AE85" i="7"/>
  <c r="AF92" i="16" s="1"/>
  <c r="AK85" i="7"/>
  <c r="AH92" i="16" s="1"/>
  <c r="U81" i="7"/>
  <c r="W81" i="7"/>
  <c r="B88" i="16" s="1"/>
  <c r="AC81" i="7"/>
  <c r="D88" i="16" s="1"/>
  <c r="AI81" i="7"/>
  <c r="F88" i="16" s="1"/>
  <c r="Y81" i="7"/>
  <c r="AD88" i="16" s="1"/>
  <c r="AE81" i="7"/>
  <c r="AF88" i="16" s="1"/>
  <c r="AK81" i="7"/>
  <c r="AH88" i="16" s="1"/>
  <c r="U77" i="7"/>
  <c r="W77" i="7"/>
  <c r="B84" i="16" s="1"/>
  <c r="AC77" i="7"/>
  <c r="D84" i="16" s="1"/>
  <c r="AI77" i="7"/>
  <c r="F84" i="16" s="1"/>
  <c r="Y77" i="7"/>
  <c r="AD84" i="16" s="1"/>
  <c r="AE77" i="7"/>
  <c r="AF84" i="16" s="1"/>
  <c r="AK77" i="7"/>
  <c r="AH84" i="16" s="1"/>
  <c r="U73" i="7"/>
  <c r="W73" i="7"/>
  <c r="B80" i="16" s="1"/>
  <c r="AC73" i="7"/>
  <c r="D80" i="16" s="1"/>
  <c r="AI73" i="7"/>
  <c r="F80" i="16" s="1"/>
  <c r="Y73" i="7"/>
  <c r="AD80" i="16" s="1"/>
  <c r="AE73" i="7"/>
  <c r="AF80" i="16" s="1"/>
  <c r="AK73" i="7"/>
  <c r="AH80" i="16" s="1"/>
  <c r="U69" i="7"/>
  <c r="W69" i="7"/>
  <c r="B76" i="16" s="1"/>
  <c r="AC69" i="7"/>
  <c r="D76" i="16" s="1"/>
  <c r="AI69" i="7"/>
  <c r="F76" i="16" s="1"/>
  <c r="Y69" i="7"/>
  <c r="AD76" i="16" s="1"/>
  <c r="AE69" i="7"/>
  <c r="AF76" i="16" s="1"/>
  <c r="AK69" i="7"/>
  <c r="AH76" i="16" s="1"/>
  <c r="U65" i="7"/>
  <c r="W65" i="7"/>
  <c r="B72" i="16" s="1"/>
  <c r="AC65" i="7"/>
  <c r="D72" i="16" s="1"/>
  <c r="AI65" i="7"/>
  <c r="F72" i="16" s="1"/>
  <c r="Y65" i="7"/>
  <c r="AD72" i="16" s="1"/>
  <c r="AE65" i="7"/>
  <c r="AF72" i="16" s="1"/>
  <c r="AK65" i="7"/>
  <c r="AH72" i="16" s="1"/>
  <c r="U61" i="7"/>
  <c r="W61" i="7"/>
  <c r="B68" i="16" s="1"/>
  <c r="AC61" i="7"/>
  <c r="D68" i="16" s="1"/>
  <c r="AI61" i="7"/>
  <c r="F68" i="16" s="1"/>
  <c r="Y61" i="7"/>
  <c r="AD68" i="16" s="1"/>
  <c r="AE61" i="7"/>
  <c r="AF68" i="16" s="1"/>
  <c r="AK61" i="7"/>
  <c r="AH68" i="16" s="1"/>
  <c r="U57" i="7"/>
  <c r="W57" i="7"/>
  <c r="B64" i="16" s="1"/>
  <c r="AC57" i="7"/>
  <c r="D64" i="16" s="1"/>
  <c r="AI57" i="7"/>
  <c r="F64" i="16" s="1"/>
  <c r="Y57" i="7"/>
  <c r="AD64" i="16" s="1"/>
  <c r="AE57" i="7"/>
  <c r="AF64" i="16" s="1"/>
  <c r="AK57" i="7"/>
  <c r="AH64" i="16" s="1"/>
  <c r="U53" i="7"/>
  <c r="W53" i="7"/>
  <c r="B60" i="16" s="1"/>
  <c r="AC53" i="7"/>
  <c r="D60" i="16" s="1"/>
  <c r="AI53" i="7"/>
  <c r="F60" i="16" s="1"/>
  <c r="Y53" i="7"/>
  <c r="AD60" i="16" s="1"/>
  <c r="AE53" i="7"/>
  <c r="AF60" i="16" s="1"/>
  <c r="AK53" i="7"/>
  <c r="AH60" i="16" s="1"/>
  <c r="U49" i="7"/>
  <c r="W49" i="7"/>
  <c r="B56" i="16" s="1"/>
  <c r="AC49" i="7"/>
  <c r="D56" i="16" s="1"/>
  <c r="AI49" i="7"/>
  <c r="F56" i="16" s="1"/>
  <c r="Y49" i="7"/>
  <c r="AD56" i="16" s="1"/>
  <c r="AE49" i="7"/>
  <c r="AF56" i="16" s="1"/>
  <c r="AK49" i="7"/>
  <c r="AH56" i="16" s="1"/>
  <c r="U45" i="7"/>
  <c r="W45" i="7"/>
  <c r="B52" i="16" s="1"/>
  <c r="AC45" i="7"/>
  <c r="D52" i="16" s="1"/>
  <c r="AI45" i="7"/>
  <c r="F52" i="16" s="1"/>
  <c r="Y45" i="7"/>
  <c r="AD52" i="16" s="1"/>
  <c r="AK45" i="7"/>
  <c r="AH52" i="16" s="1"/>
  <c r="AE45" i="7"/>
  <c r="AF52" i="16" s="1"/>
  <c r="U41" i="7"/>
  <c r="W41" i="7"/>
  <c r="B48" i="16" s="1"/>
  <c r="AC41" i="7"/>
  <c r="D48" i="16" s="1"/>
  <c r="AI41" i="7"/>
  <c r="F48" i="16" s="1"/>
  <c r="AE41" i="7"/>
  <c r="AF48" i="16" s="1"/>
  <c r="Y41" i="7"/>
  <c r="AD48" i="16" s="1"/>
  <c r="AK41" i="7"/>
  <c r="AH48" i="16" s="1"/>
  <c r="W37" i="7"/>
  <c r="B44" i="16" s="1"/>
  <c r="AC37" i="7"/>
  <c r="D44" i="16" s="1"/>
  <c r="AI37" i="7"/>
  <c r="F44" i="16" s="1"/>
  <c r="Y37" i="7"/>
  <c r="AD44" i="16" s="1"/>
  <c r="AE37" i="7"/>
  <c r="AF44" i="16" s="1"/>
  <c r="AK37" i="7"/>
  <c r="AH44" i="16" s="1"/>
  <c r="U33" i="7"/>
  <c r="W33" i="7"/>
  <c r="B40" i="16" s="1"/>
  <c r="AC33" i="7"/>
  <c r="D40" i="16" s="1"/>
  <c r="AI33" i="7"/>
  <c r="F40" i="16" s="1"/>
  <c r="AK33" i="7"/>
  <c r="AH40" i="16" s="1"/>
  <c r="AE33" i="7"/>
  <c r="AF40" i="16" s="1"/>
  <c r="Y33" i="7"/>
  <c r="AD40" i="16" s="1"/>
  <c r="U29" i="7"/>
  <c r="W29" i="7"/>
  <c r="B36" i="16" s="1"/>
  <c r="AC29" i="7"/>
  <c r="D36" i="16" s="1"/>
  <c r="AI29" i="7"/>
  <c r="F36" i="16" s="1"/>
  <c r="AK29" i="7"/>
  <c r="AH36" i="16" s="1"/>
  <c r="AE29" i="7"/>
  <c r="AF36" i="16" s="1"/>
  <c r="Y29" i="7"/>
  <c r="AD36" i="16" s="1"/>
  <c r="U25" i="7"/>
  <c r="W25" i="7"/>
  <c r="B32" i="16" s="1"/>
  <c r="AC25" i="7"/>
  <c r="D32" i="16" s="1"/>
  <c r="AI25" i="7"/>
  <c r="F32" i="16" s="1"/>
  <c r="AE25" i="7"/>
  <c r="AF32" i="16" s="1"/>
  <c r="Y25" i="7"/>
  <c r="AD32" i="16" s="1"/>
  <c r="AK25" i="7"/>
  <c r="AH32" i="16" s="1"/>
  <c r="U21" i="7"/>
  <c r="W21" i="7"/>
  <c r="B28" i="16" s="1"/>
  <c r="AC21" i="7"/>
  <c r="D28" i="16" s="1"/>
  <c r="AI21" i="7"/>
  <c r="F28" i="16" s="1"/>
  <c r="Y21" i="7"/>
  <c r="AD28" i="16" s="1"/>
  <c r="AK21" i="7"/>
  <c r="AH28" i="16" s="1"/>
  <c r="AE21" i="7"/>
  <c r="AF28" i="16" s="1"/>
  <c r="U17" i="7"/>
  <c r="W17" i="7"/>
  <c r="B24" i="16" s="1"/>
  <c r="AC17" i="7"/>
  <c r="D24" i="16" s="1"/>
  <c r="AI17" i="7"/>
  <c r="F24" i="16" s="1"/>
  <c r="Y17" i="7"/>
  <c r="AD24" i="16" s="1"/>
  <c r="AE17" i="7"/>
  <c r="AF24" i="16" s="1"/>
  <c r="AK17" i="7"/>
  <c r="AH24" i="16" s="1"/>
  <c r="U13" i="7"/>
  <c r="W13" i="7"/>
  <c r="B20" i="16" s="1"/>
  <c r="AC13" i="7"/>
  <c r="D20" i="16" s="1"/>
  <c r="AI13" i="7"/>
  <c r="F20" i="16" s="1"/>
  <c r="Y13" i="7"/>
  <c r="AD20" i="16" s="1"/>
  <c r="AE13" i="7"/>
  <c r="AF20" i="16" s="1"/>
  <c r="AK13" i="7"/>
  <c r="AH20" i="16" s="1"/>
  <c r="W9" i="7"/>
  <c r="B16" i="16" s="1"/>
  <c r="AC9" i="7"/>
  <c r="D16" i="16" s="1"/>
  <c r="AI9" i="7"/>
  <c r="F16" i="16" s="1"/>
  <c r="Y9" i="7"/>
  <c r="AD16" i="16" s="1"/>
  <c r="AE9" i="7"/>
  <c r="AF16" i="16" s="1"/>
  <c r="AK9" i="7"/>
  <c r="AH16" i="16" s="1"/>
  <c r="W5" i="7"/>
  <c r="B12" i="16" s="1"/>
  <c r="AC5" i="7"/>
  <c r="AI5" i="7"/>
  <c r="F12" i="16" s="1"/>
  <c r="Y5" i="7"/>
  <c r="AD12" i="16" s="1"/>
  <c r="AE5" i="7"/>
  <c r="AF12" i="16" s="1"/>
  <c r="AK5" i="7"/>
  <c r="AH12" i="16" s="1"/>
  <c r="Z175" i="7"/>
  <c r="C182" i="16" s="1"/>
  <c r="AF175" i="7"/>
  <c r="E182" i="16" s="1"/>
  <c r="AB175" i="7"/>
  <c r="AE182" i="16" s="1"/>
  <c r="AH175" i="7"/>
  <c r="AG182" i="16" s="1"/>
  <c r="Z171" i="7"/>
  <c r="C178" i="16" s="1"/>
  <c r="AF171" i="7"/>
  <c r="E178" i="16" s="1"/>
  <c r="AB171" i="7"/>
  <c r="AE178" i="16" s="1"/>
  <c r="AH171" i="7"/>
  <c r="AG178" i="16" s="1"/>
  <c r="Z167" i="7"/>
  <c r="C174" i="16" s="1"/>
  <c r="AF167" i="7"/>
  <c r="E174" i="16" s="1"/>
  <c r="AB167" i="7"/>
  <c r="AE174" i="16" s="1"/>
  <c r="AH167" i="7"/>
  <c r="AG174" i="16" s="1"/>
  <c r="Z163" i="7"/>
  <c r="C170" i="16" s="1"/>
  <c r="AF163" i="7"/>
  <c r="E170" i="16" s="1"/>
  <c r="AB163" i="7"/>
  <c r="AE170" i="16" s="1"/>
  <c r="AH163" i="7"/>
  <c r="AG170" i="16" s="1"/>
  <c r="Z159" i="7"/>
  <c r="C166" i="16" s="1"/>
  <c r="AF159" i="7"/>
  <c r="E166" i="16" s="1"/>
  <c r="AB159" i="7"/>
  <c r="AE166" i="16" s="1"/>
  <c r="AH159" i="7"/>
  <c r="AG166" i="16" s="1"/>
  <c r="Z155" i="7"/>
  <c r="C162" i="16" s="1"/>
  <c r="AF155" i="7"/>
  <c r="E162" i="16" s="1"/>
  <c r="AB155" i="7"/>
  <c r="AE162" i="16" s="1"/>
  <c r="AH155" i="7"/>
  <c r="AG162" i="16" s="1"/>
  <c r="AB151" i="7"/>
  <c r="AE158" i="16" s="1"/>
  <c r="AH151" i="7"/>
  <c r="AG158" i="16" s="1"/>
  <c r="AF151" i="7"/>
  <c r="E158" i="16" s="1"/>
  <c r="Z151" i="7"/>
  <c r="C158" i="16" s="1"/>
  <c r="AB147" i="7"/>
  <c r="AE154" i="16" s="1"/>
  <c r="AH147" i="7"/>
  <c r="AG154" i="16" s="1"/>
  <c r="AF147" i="7"/>
  <c r="E154" i="16" s="1"/>
  <c r="Z147" i="7"/>
  <c r="C154" i="16" s="1"/>
  <c r="AB143" i="7"/>
  <c r="AE150" i="16" s="1"/>
  <c r="AH143" i="7"/>
  <c r="AG150" i="16" s="1"/>
  <c r="Z143" i="7"/>
  <c r="C150" i="16" s="1"/>
  <c r="AF143" i="7"/>
  <c r="E150" i="16" s="1"/>
  <c r="AB139" i="7"/>
  <c r="AE146" i="16" s="1"/>
  <c r="AH139" i="7"/>
  <c r="AG146" i="16" s="1"/>
  <c r="Z139" i="7"/>
  <c r="C146" i="16" s="1"/>
  <c r="AF139" i="7"/>
  <c r="E146" i="16" s="1"/>
  <c r="AB135" i="7"/>
  <c r="AE142" i="16" s="1"/>
  <c r="AH135" i="7"/>
  <c r="AG142" i="16" s="1"/>
  <c r="Z135" i="7"/>
  <c r="C142" i="16" s="1"/>
  <c r="AF135" i="7"/>
  <c r="E142" i="16" s="1"/>
  <c r="AB131" i="7"/>
  <c r="AE138" i="16" s="1"/>
  <c r="AH131" i="7"/>
  <c r="AG138" i="16" s="1"/>
  <c r="Z131" i="7"/>
  <c r="C138" i="16" s="1"/>
  <c r="AF131" i="7"/>
  <c r="E138" i="16" s="1"/>
  <c r="Z127" i="7"/>
  <c r="C134" i="16" s="1"/>
  <c r="AF127" i="7"/>
  <c r="E134" i="16" s="1"/>
  <c r="AH127" i="7"/>
  <c r="AG134" i="16" s="1"/>
  <c r="AB127" i="7"/>
  <c r="AE134" i="16" s="1"/>
  <c r="Z123" i="7"/>
  <c r="C130" i="16" s="1"/>
  <c r="AF123" i="7"/>
  <c r="E130" i="16" s="1"/>
  <c r="AH123" i="7"/>
  <c r="AG130" i="16" s="1"/>
  <c r="AB123" i="7"/>
  <c r="AE130" i="16" s="1"/>
  <c r="Z119" i="7"/>
  <c r="C126" i="16" s="1"/>
  <c r="AF119" i="7"/>
  <c r="E126" i="16" s="1"/>
  <c r="AH119" i="7"/>
  <c r="AG126" i="16" s="1"/>
  <c r="AB119" i="7"/>
  <c r="AE126" i="16" s="1"/>
  <c r="Z115" i="7"/>
  <c r="C122" i="16" s="1"/>
  <c r="AF115" i="7"/>
  <c r="E122" i="16" s="1"/>
  <c r="AH115" i="7"/>
  <c r="AG122" i="16" s="1"/>
  <c r="AB115" i="7"/>
  <c r="AE122" i="16" s="1"/>
  <c r="Z111" i="7"/>
  <c r="C118" i="16" s="1"/>
  <c r="AF111" i="7"/>
  <c r="E118" i="16" s="1"/>
  <c r="AB111" i="7"/>
  <c r="AE118" i="16" s="1"/>
  <c r="AH111" i="7"/>
  <c r="AG118" i="16" s="1"/>
  <c r="Z107" i="7"/>
  <c r="C114" i="16" s="1"/>
  <c r="AF107" i="7"/>
  <c r="E114" i="16" s="1"/>
  <c r="AB107" i="7"/>
  <c r="AE114" i="16" s="1"/>
  <c r="AH107" i="7"/>
  <c r="AG114" i="16" s="1"/>
  <c r="Z103" i="7"/>
  <c r="C110" i="16" s="1"/>
  <c r="AF103" i="7"/>
  <c r="E110" i="16" s="1"/>
  <c r="AB103" i="7"/>
  <c r="AE110" i="16" s="1"/>
  <c r="AH103" i="7"/>
  <c r="AG110" i="16" s="1"/>
  <c r="V99" i="7"/>
  <c r="Z99" i="7"/>
  <c r="C106" i="16" s="1"/>
  <c r="AF99" i="7"/>
  <c r="E106" i="16" s="1"/>
  <c r="AB99" i="7"/>
  <c r="AE106" i="16" s="1"/>
  <c r="AH99" i="7"/>
  <c r="AG106" i="16" s="1"/>
  <c r="V95" i="7"/>
  <c r="Z95" i="7"/>
  <c r="C102" i="16" s="1"/>
  <c r="AF95" i="7"/>
  <c r="E102" i="16" s="1"/>
  <c r="AB95" i="7"/>
  <c r="AE102" i="16" s="1"/>
  <c r="AH95" i="7"/>
  <c r="AG102" i="16" s="1"/>
  <c r="Z91" i="7"/>
  <c r="C98" i="16" s="1"/>
  <c r="AF91" i="7"/>
  <c r="E98" i="16" s="1"/>
  <c r="AB91" i="7"/>
  <c r="AE98" i="16" s="1"/>
  <c r="AH91" i="7"/>
  <c r="AG98" i="16" s="1"/>
  <c r="V87" i="7"/>
  <c r="Z87" i="7"/>
  <c r="C94" i="16" s="1"/>
  <c r="AF87" i="7"/>
  <c r="E94" i="16" s="1"/>
  <c r="AB87" i="7"/>
  <c r="AE94" i="16" s="1"/>
  <c r="AH87" i="7"/>
  <c r="AG94" i="16" s="1"/>
  <c r="V83" i="7"/>
  <c r="Z83" i="7"/>
  <c r="C90" i="16" s="1"/>
  <c r="AF83" i="7"/>
  <c r="E90" i="16" s="1"/>
  <c r="AB83" i="7"/>
  <c r="AE90" i="16" s="1"/>
  <c r="AH83" i="7"/>
  <c r="AG90" i="16" s="1"/>
  <c r="Z79" i="7"/>
  <c r="C86" i="16" s="1"/>
  <c r="AF79" i="7"/>
  <c r="E86" i="16" s="1"/>
  <c r="AB79" i="7"/>
  <c r="AE86" i="16" s="1"/>
  <c r="AH79" i="7"/>
  <c r="AG86" i="16" s="1"/>
  <c r="V75" i="7"/>
  <c r="Z75" i="7"/>
  <c r="C82" i="16" s="1"/>
  <c r="AF75" i="7"/>
  <c r="E82" i="16" s="1"/>
  <c r="AB75" i="7"/>
  <c r="AE82" i="16" s="1"/>
  <c r="AH75" i="7"/>
  <c r="AG82" i="16" s="1"/>
  <c r="V71" i="7"/>
  <c r="Z71" i="7"/>
  <c r="C78" i="16" s="1"/>
  <c r="AF71" i="7"/>
  <c r="E78" i="16" s="1"/>
  <c r="AB71" i="7"/>
  <c r="AE78" i="16" s="1"/>
  <c r="AH71" i="7"/>
  <c r="AG78" i="16" s="1"/>
  <c r="Z67" i="7"/>
  <c r="C74" i="16" s="1"/>
  <c r="AF67" i="7"/>
  <c r="E74" i="16" s="1"/>
  <c r="AB67" i="7"/>
  <c r="AE74" i="16" s="1"/>
  <c r="AH67" i="7"/>
  <c r="AG74" i="16" s="1"/>
  <c r="V63" i="7"/>
  <c r="Z63" i="7"/>
  <c r="C70" i="16" s="1"/>
  <c r="AF63" i="7"/>
  <c r="E70" i="16" s="1"/>
  <c r="AB63" i="7"/>
  <c r="AE70" i="16" s="1"/>
  <c r="AH63" i="7"/>
  <c r="AG70" i="16" s="1"/>
  <c r="V59" i="7"/>
  <c r="Z59" i="7"/>
  <c r="C66" i="16" s="1"/>
  <c r="AF59" i="7"/>
  <c r="E66" i="16" s="1"/>
  <c r="AB59" i="7"/>
  <c r="AE66" i="16" s="1"/>
  <c r="AH59" i="7"/>
  <c r="AG66" i="16" s="1"/>
  <c r="Z55" i="7"/>
  <c r="C62" i="16" s="1"/>
  <c r="AF55" i="7"/>
  <c r="E62" i="16" s="1"/>
  <c r="AB55" i="7"/>
  <c r="AE62" i="16" s="1"/>
  <c r="AH55" i="7"/>
  <c r="AG62" i="16" s="1"/>
  <c r="V51" i="7"/>
  <c r="Z51" i="7"/>
  <c r="C58" i="16" s="1"/>
  <c r="AF51" i="7"/>
  <c r="E58" i="16" s="1"/>
  <c r="AB51" i="7"/>
  <c r="AE58" i="16" s="1"/>
  <c r="AH51" i="7"/>
  <c r="AG58" i="16" s="1"/>
  <c r="V47" i="7"/>
  <c r="Z47" i="7"/>
  <c r="C54" i="16" s="1"/>
  <c r="AF47" i="7"/>
  <c r="E54" i="16" s="1"/>
  <c r="AB47" i="7"/>
  <c r="AE54" i="16" s="1"/>
  <c r="AH47" i="7"/>
  <c r="AG54" i="16" s="1"/>
  <c r="Z43" i="7"/>
  <c r="C50" i="16" s="1"/>
  <c r="AF43" i="7"/>
  <c r="E50" i="16" s="1"/>
  <c r="AH43" i="7"/>
  <c r="AG50" i="16" s="1"/>
  <c r="AB43" i="7"/>
  <c r="AE50" i="16" s="1"/>
  <c r="V39" i="7"/>
  <c r="Z39" i="7"/>
  <c r="C46" i="16" s="1"/>
  <c r="AF39" i="7"/>
  <c r="E46" i="16" s="1"/>
  <c r="AB39" i="7"/>
  <c r="AE46" i="16" s="1"/>
  <c r="AH39" i="7"/>
  <c r="AG46" i="16" s="1"/>
  <c r="V35" i="7"/>
  <c r="Z35" i="7"/>
  <c r="C42" i="16" s="1"/>
  <c r="AF35" i="7"/>
  <c r="E42" i="16" s="1"/>
  <c r="AB35" i="7"/>
  <c r="AE42" i="16" s="1"/>
  <c r="AH35" i="7"/>
  <c r="AG42" i="16" s="1"/>
  <c r="Z31" i="7"/>
  <c r="C38" i="16" s="1"/>
  <c r="AF31" i="7"/>
  <c r="E38" i="16" s="1"/>
  <c r="AB31" i="7"/>
  <c r="AE38" i="16" s="1"/>
  <c r="AH31" i="7"/>
  <c r="AG38" i="16" s="1"/>
  <c r="V27" i="7"/>
  <c r="Z27" i="7"/>
  <c r="C34" i="16" s="1"/>
  <c r="AF27" i="7"/>
  <c r="E34" i="16" s="1"/>
  <c r="AH27" i="7"/>
  <c r="AG34" i="16" s="1"/>
  <c r="AB27" i="7"/>
  <c r="AE34" i="16" s="1"/>
  <c r="Z23" i="7"/>
  <c r="C30" i="16" s="1"/>
  <c r="AF23" i="7"/>
  <c r="E30" i="16" s="1"/>
  <c r="AH23" i="7"/>
  <c r="AG30" i="16" s="1"/>
  <c r="AB23" i="7"/>
  <c r="AE30" i="16" s="1"/>
  <c r="V19" i="7"/>
  <c r="Z19" i="7"/>
  <c r="C26" i="16" s="1"/>
  <c r="AF19" i="7"/>
  <c r="E26" i="16" s="1"/>
  <c r="AH19" i="7"/>
  <c r="AG26" i="16" s="1"/>
  <c r="AB19" i="7"/>
  <c r="AE26" i="16" s="1"/>
  <c r="V15" i="7"/>
  <c r="Z15" i="7"/>
  <c r="C22" i="16" s="1"/>
  <c r="AF15" i="7"/>
  <c r="E22" i="16" s="1"/>
  <c r="AB15" i="7"/>
  <c r="AE22" i="16" s="1"/>
  <c r="AH15" i="7"/>
  <c r="AG22" i="16" s="1"/>
  <c r="Z11" i="7"/>
  <c r="C18" i="16" s="1"/>
  <c r="AF11" i="7"/>
  <c r="E18" i="16" s="1"/>
  <c r="AB11" i="7"/>
  <c r="AE18" i="16" s="1"/>
  <c r="AH11" i="7"/>
  <c r="AG18" i="16" s="1"/>
  <c r="Z7" i="7"/>
  <c r="C14" i="16" s="1"/>
  <c r="AF7" i="7"/>
  <c r="E14" i="16" s="1"/>
  <c r="AB7" i="7"/>
  <c r="AE14" i="16" s="1"/>
  <c r="AH7" i="7"/>
  <c r="AG14" i="16" s="1"/>
  <c r="Z3" i="7"/>
  <c r="C10" i="16" s="1"/>
  <c r="AF3" i="7"/>
  <c r="E10" i="16" s="1"/>
  <c r="AB3" i="7"/>
  <c r="AE10" i="16" s="1"/>
  <c r="AH3" i="7"/>
  <c r="AG10" i="16" s="1"/>
  <c r="AO173" i="7"/>
  <c r="H180" i="16" s="1"/>
  <c r="AV173" i="7"/>
  <c r="AQ173" i="7"/>
  <c r="AJ180" i="16" s="1"/>
  <c r="AR173" i="7"/>
  <c r="I180" i="16" s="1"/>
  <c r="AT173" i="7"/>
  <c r="AK180" i="16" s="1"/>
  <c r="AO169" i="7"/>
  <c r="H176" i="16" s="1"/>
  <c r="AQ169" i="7"/>
  <c r="AJ176" i="16" s="1"/>
  <c r="AV169" i="7"/>
  <c r="AR169" i="7"/>
  <c r="I176" i="16" s="1"/>
  <c r="AT169" i="7"/>
  <c r="AK176" i="16" s="1"/>
  <c r="AO165" i="7"/>
  <c r="H172" i="16" s="1"/>
  <c r="AQ165" i="7"/>
  <c r="AJ172" i="16" s="1"/>
  <c r="AV165" i="7"/>
  <c r="AR165" i="7"/>
  <c r="I172" i="16" s="1"/>
  <c r="AT165" i="7"/>
  <c r="AK172" i="16" s="1"/>
  <c r="AO161" i="7"/>
  <c r="H168" i="16" s="1"/>
  <c r="AT161" i="7"/>
  <c r="AK168" i="16" s="1"/>
  <c r="AQ161" i="7"/>
  <c r="AJ168" i="16" s="1"/>
  <c r="AV161" i="7"/>
  <c r="AR161" i="7"/>
  <c r="I168" i="16" s="1"/>
  <c r="AO157" i="7"/>
  <c r="H164" i="16" s="1"/>
  <c r="AQ157" i="7"/>
  <c r="AJ164" i="16" s="1"/>
  <c r="AV157" i="7"/>
  <c r="AR157" i="7"/>
  <c r="I164" i="16" s="1"/>
  <c r="AT157" i="7"/>
  <c r="AK164" i="16" s="1"/>
  <c r="AR153" i="7"/>
  <c r="I160" i="16" s="1"/>
  <c r="AQ153" i="7"/>
  <c r="AJ160" i="16" s="1"/>
  <c r="AT153" i="7"/>
  <c r="AK160" i="16" s="1"/>
  <c r="AO153" i="7"/>
  <c r="H160" i="16" s="1"/>
  <c r="AV153" i="7"/>
  <c r="AQ149" i="7"/>
  <c r="AJ156" i="16" s="1"/>
  <c r="AV149" i="7"/>
  <c r="AR149" i="7"/>
  <c r="I156" i="16" s="1"/>
  <c r="AT149" i="7"/>
  <c r="AK156" i="16" s="1"/>
  <c r="AO149" i="7"/>
  <c r="H156" i="16" s="1"/>
  <c r="AQ145" i="7"/>
  <c r="AJ152" i="16" s="1"/>
  <c r="AV145" i="7"/>
  <c r="AR145" i="7"/>
  <c r="I152" i="16" s="1"/>
  <c r="AT145" i="7"/>
  <c r="AK152" i="16" s="1"/>
  <c r="AO145" i="7"/>
  <c r="H152" i="16" s="1"/>
  <c r="AQ141" i="7"/>
  <c r="AJ148" i="16" s="1"/>
  <c r="AV141" i="7"/>
  <c r="AR141" i="7"/>
  <c r="I148" i="16" s="1"/>
  <c r="AT141" i="7"/>
  <c r="AK148" i="16" s="1"/>
  <c r="AO141" i="7"/>
  <c r="H148" i="16" s="1"/>
  <c r="AQ137" i="7"/>
  <c r="AJ144" i="16" s="1"/>
  <c r="AV137" i="7"/>
  <c r="AR137" i="7"/>
  <c r="I144" i="16" s="1"/>
  <c r="AT137" i="7"/>
  <c r="AK144" i="16" s="1"/>
  <c r="AO137" i="7"/>
  <c r="H144" i="16" s="1"/>
  <c r="AQ133" i="7"/>
  <c r="AJ140" i="16" s="1"/>
  <c r="AV133" i="7"/>
  <c r="AR133" i="7"/>
  <c r="I140" i="16" s="1"/>
  <c r="AT133" i="7"/>
  <c r="AK140" i="16" s="1"/>
  <c r="AO133" i="7"/>
  <c r="H140" i="16" s="1"/>
  <c r="AR129" i="7"/>
  <c r="I136" i="16" s="1"/>
  <c r="AO129" i="7"/>
  <c r="H136" i="16" s="1"/>
  <c r="AV129" i="7"/>
  <c r="AQ129" i="7"/>
  <c r="AJ136" i="16" s="1"/>
  <c r="AT129" i="7"/>
  <c r="AK136" i="16" s="1"/>
  <c r="AR125" i="7"/>
  <c r="I132" i="16" s="1"/>
  <c r="AO125" i="7"/>
  <c r="H132" i="16" s="1"/>
  <c r="AQ125" i="7"/>
  <c r="AJ132" i="16" s="1"/>
  <c r="AT125" i="7"/>
  <c r="AK132" i="16" s="1"/>
  <c r="AV125" i="7"/>
  <c r="AR121" i="7"/>
  <c r="I128" i="16" s="1"/>
  <c r="AO121" i="7"/>
  <c r="H128" i="16" s="1"/>
  <c r="AQ121" i="7"/>
  <c r="AJ128" i="16" s="1"/>
  <c r="AT121" i="7"/>
  <c r="AK128" i="16" s="1"/>
  <c r="AV121" i="7"/>
  <c r="AR117" i="7"/>
  <c r="I124" i="16" s="1"/>
  <c r="AO117" i="7"/>
  <c r="H124" i="16" s="1"/>
  <c r="AQ117" i="7"/>
  <c r="AJ124" i="16" s="1"/>
  <c r="AT117" i="7"/>
  <c r="AK124" i="16" s="1"/>
  <c r="AV117" i="7"/>
  <c r="AR113" i="7"/>
  <c r="I120" i="16" s="1"/>
  <c r="AT113" i="7"/>
  <c r="AK120" i="16" s="1"/>
  <c r="AO113" i="7"/>
  <c r="H120" i="16" s="1"/>
  <c r="AQ113" i="7"/>
  <c r="AJ120" i="16" s="1"/>
  <c r="AV113" i="7"/>
  <c r="AR109" i="7"/>
  <c r="I116" i="16" s="1"/>
  <c r="AT109" i="7"/>
  <c r="AK116" i="16" s="1"/>
  <c r="AO109" i="7"/>
  <c r="H116" i="16" s="1"/>
  <c r="AV109" i="7"/>
  <c r="AQ109" i="7"/>
  <c r="AJ116" i="16" s="1"/>
  <c r="AR105" i="7"/>
  <c r="I112" i="16" s="1"/>
  <c r="AT105" i="7"/>
  <c r="AK112" i="16" s="1"/>
  <c r="AO105" i="7"/>
  <c r="H112" i="16" s="1"/>
  <c r="AQ105" i="7"/>
  <c r="AJ112" i="16" s="1"/>
  <c r="AV105" i="7"/>
  <c r="Y172" i="7"/>
  <c r="AD179" i="16" s="1"/>
  <c r="AE172" i="7"/>
  <c r="AF179" i="16" s="1"/>
  <c r="AK172" i="7"/>
  <c r="AH179" i="16" s="1"/>
  <c r="W172" i="7"/>
  <c r="B179" i="16" s="1"/>
  <c r="AC172" i="7"/>
  <c r="D179" i="16" s="1"/>
  <c r="AI172" i="7"/>
  <c r="F179" i="16" s="1"/>
  <c r="Y168" i="7"/>
  <c r="AD175" i="16" s="1"/>
  <c r="AE168" i="7"/>
  <c r="AF175" i="16" s="1"/>
  <c r="AK168" i="7"/>
  <c r="AH175" i="16" s="1"/>
  <c r="AC168" i="7"/>
  <c r="D175" i="16" s="1"/>
  <c r="W168" i="7"/>
  <c r="B175" i="16" s="1"/>
  <c r="AI168" i="7"/>
  <c r="F175" i="16" s="1"/>
  <c r="Y164" i="7"/>
  <c r="AD171" i="16" s="1"/>
  <c r="AE164" i="7"/>
  <c r="AF171" i="16" s="1"/>
  <c r="AK164" i="7"/>
  <c r="AH171" i="16" s="1"/>
  <c r="W164" i="7"/>
  <c r="B171" i="16" s="1"/>
  <c r="AC164" i="7"/>
  <c r="D171" i="16" s="1"/>
  <c r="AI164" i="7"/>
  <c r="F171" i="16" s="1"/>
  <c r="Y160" i="7"/>
  <c r="AD167" i="16" s="1"/>
  <c r="AE160" i="7"/>
  <c r="AF167" i="16" s="1"/>
  <c r="AK160" i="7"/>
  <c r="AH167" i="16" s="1"/>
  <c r="W160" i="7"/>
  <c r="B167" i="16" s="1"/>
  <c r="AC160" i="7"/>
  <c r="D167" i="16" s="1"/>
  <c r="AI160" i="7"/>
  <c r="F167" i="16" s="1"/>
  <c r="Y156" i="7"/>
  <c r="AD163" i="16" s="1"/>
  <c r="AE156" i="7"/>
  <c r="AF163" i="16" s="1"/>
  <c r="AK156" i="7"/>
  <c r="AH163" i="16" s="1"/>
  <c r="W156" i="7"/>
  <c r="B163" i="16" s="1"/>
  <c r="AI156" i="7"/>
  <c r="F163" i="16" s="1"/>
  <c r="AC156" i="7"/>
  <c r="D163" i="16" s="1"/>
  <c r="W152" i="7"/>
  <c r="B159" i="16" s="1"/>
  <c r="AI152" i="7"/>
  <c r="F159" i="16" s="1"/>
  <c r="AE152" i="7"/>
  <c r="AF159" i="16" s="1"/>
  <c r="Y152" i="7"/>
  <c r="AD159" i="16" s="1"/>
  <c r="AK152" i="7"/>
  <c r="AH159" i="16" s="1"/>
  <c r="AC152" i="7"/>
  <c r="D159" i="16" s="1"/>
  <c r="W148" i="7"/>
  <c r="B155" i="16" s="1"/>
  <c r="AI148" i="7"/>
  <c r="F155" i="16" s="1"/>
  <c r="AE148" i="7"/>
  <c r="AF155" i="16" s="1"/>
  <c r="Y148" i="7"/>
  <c r="AD155" i="16" s="1"/>
  <c r="AK148" i="7"/>
  <c r="AH155" i="16" s="1"/>
  <c r="AC148" i="7"/>
  <c r="D155" i="16" s="1"/>
  <c r="W144" i="7"/>
  <c r="B151" i="16" s="1"/>
  <c r="AI144" i="7"/>
  <c r="F151" i="16" s="1"/>
  <c r="AE144" i="7"/>
  <c r="AF151" i="16" s="1"/>
  <c r="Y144" i="7"/>
  <c r="AD151" i="16" s="1"/>
  <c r="AK144" i="7"/>
  <c r="AH151" i="16" s="1"/>
  <c r="AC144" i="7"/>
  <c r="D151" i="16" s="1"/>
  <c r="W140" i="7"/>
  <c r="B147" i="16" s="1"/>
  <c r="AI140" i="7"/>
  <c r="F147" i="16" s="1"/>
  <c r="AE140" i="7"/>
  <c r="AF147" i="16" s="1"/>
  <c r="Y140" i="7"/>
  <c r="AD147" i="16" s="1"/>
  <c r="AK140" i="7"/>
  <c r="AH147" i="16" s="1"/>
  <c r="AC140" i="7"/>
  <c r="D147" i="16" s="1"/>
  <c r="W136" i="7"/>
  <c r="B143" i="16" s="1"/>
  <c r="AI136" i="7"/>
  <c r="F143" i="16" s="1"/>
  <c r="Y136" i="7"/>
  <c r="AD143" i="16" s="1"/>
  <c r="AK136" i="7"/>
  <c r="AH143" i="16" s="1"/>
  <c r="AC136" i="7"/>
  <c r="D143" i="16" s="1"/>
  <c r="AE136" i="7"/>
  <c r="AF143" i="16" s="1"/>
  <c r="W132" i="7"/>
  <c r="B139" i="16" s="1"/>
  <c r="AI132" i="7"/>
  <c r="F139" i="16" s="1"/>
  <c r="Y132" i="7"/>
  <c r="AD139" i="16" s="1"/>
  <c r="AK132" i="7"/>
  <c r="AH139" i="16" s="1"/>
  <c r="AC132" i="7"/>
  <c r="D139" i="16" s="1"/>
  <c r="AE132" i="7"/>
  <c r="AF139" i="16" s="1"/>
  <c r="Y128" i="7"/>
  <c r="AD135" i="16" s="1"/>
  <c r="AE128" i="7"/>
  <c r="AF135" i="16" s="1"/>
  <c r="AK128" i="7"/>
  <c r="AH135" i="16" s="1"/>
  <c r="AC128" i="7"/>
  <c r="D135" i="16" s="1"/>
  <c r="AI128" i="7"/>
  <c r="F135" i="16" s="1"/>
  <c r="W128" i="7"/>
  <c r="B135" i="16" s="1"/>
  <c r="Y124" i="7"/>
  <c r="AD131" i="16" s="1"/>
  <c r="AE124" i="7"/>
  <c r="AF131" i="16" s="1"/>
  <c r="AK124" i="7"/>
  <c r="AH131" i="16" s="1"/>
  <c r="AC124" i="7"/>
  <c r="D131" i="16" s="1"/>
  <c r="AI124" i="7"/>
  <c r="F131" i="16" s="1"/>
  <c r="W124" i="7"/>
  <c r="B131" i="16" s="1"/>
  <c r="U120" i="7"/>
  <c r="Y120" i="7"/>
  <c r="AD127" i="16" s="1"/>
  <c r="AE120" i="7"/>
  <c r="AF127" i="16" s="1"/>
  <c r="AK120" i="7"/>
  <c r="AH127" i="16" s="1"/>
  <c r="AC120" i="7"/>
  <c r="D127" i="16" s="1"/>
  <c r="AI120" i="7"/>
  <c r="F127" i="16" s="1"/>
  <c r="W120" i="7"/>
  <c r="B127" i="16" s="1"/>
  <c r="Y116" i="7"/>
  <c r="AD123" i="16" s="1"/>
  <c r="AE116" i="7"/>
  <c r="AF123" i="16" s="1"/>
  <c r="AK116" i="7"/>
  <c r="AH123" i="16" s="1"/>
  <c r="AC116" i="7"/>
  <c r="D123" i="16" s="1"/>
  <c r="AI116" i="7"/>
  <c r="F123" i="16" s="1"/>
  <c r="W116" i="7"/>
  <c r="B123" i="16" s="1"/>
  <c r="U112" i="7"/>
  <c r="W112" i="7"/>
  <c r="B119" i="16" s="1"/>
  <c r="AC112" i="7"/>
  <c r="D119" i="16" s="1"/>
  <c r="AI112" i="7"/>
  <c r="F119" i="16" s="1"/>
  <c r="Y112" i="7"/>
  <c r="AD119" i="16" s="1"/>
  <c r="AE112" i="7"/>
  <c r="AF119" i="16" s="1"/>
  <c r="AK112" i="7"/>
  <c r="AH119" i="16" s="1"/>
  <c r="W108" i="7"/>
  <c r="B115" i="16" s="1"/>
  <c r="AC108" i="7"/>
  <c r="D115" i="16" s="1"/>
  <c r="AI108" i="7"/>
  <c r="F115" i="16" s="1"/>
  <c r="Y108" i="7"/>
  <c r="AD115" i="16" s="1"/>
  <c r="AE108" i="7"/>
  <c r="AF115" i="16" s="1"/>
  <c r="AK108" i="7"/>
  <c r="AH115" i="16" s="1"/>
  <c r="W104" i="7"/>
  <c r="B111" i="16" s="1"/>
  <c r="AC104" i="7"/>
  <c r="D111" i="16" s="1"/>
  <c r="AI104" i="7"/>
  <c r="F111" i="16" s="1"/>
  <c r="Y104" i="7"/>
  <c r="AD111" i="16" s="1"/>
  <c r="AE104" i="7"/>
  <c r="AF111" i="16" s="1"/>
  <c r="AK104" i="7"/>
  <c r="AH111" i="16" s="1"/>
  <c r="U100" i="7"/>
  <c r="Y100" i="7"/>
  <c r="AD107" i="16" s="1"/>
  <c r="AE100" i="7"/>
  <c r="AF107" i="16" s="1"/>
  <c r="AK100" i="7"/>
  <c r="AH107" i="16" s="1"/>
  <c r="AC100" i="7"/>
  <c r="D107" i="16" s="1"/>
  <c r="AI100" i="7"/>
  <c r="F107" i="16" s="1"/>
  <c r="W100" i="7"/>
  <c r="B107" i="16" s="1"/>
  <c r="U96" i="7"/>
  <c r="W96" i="7"/>
  <c r="B103" i="16" s="1"/>
  <c r="AC96" i="7"/>
  <c r="D103" i="16" s="1"/>
  <c r="AI96" i="7"/>
  <c r="F103" i="16" s="1"/>
  <c r="Y96" i="7"/>
  <c r="AD103" i="16" s="1"/>
  <c r="AE96" i="7"/>
  <c r="AF103" i="16" s="1"/>
  <c r="AK96" i="7"/>
  <c r="AH103" i="16" s="1"/>
  <c r="U92" i="7"/>
  <c r="W92" i="7"/>
  <c r="B99" i="16" s="1"/>
  <c r="AC92" i="7"/>
  <c r="D99" i="16" s="1"/>
  <c r="AI92" i="7"/>
  <c r="F99" i="16" s="1"/>
  <c r="Y92" i="7"/>
  <c r="AD99" i="16" s="1"/>
  <c r="AE92" i="7"/>
  <c r="AF99" i="16" s="1"/>
  <c r="AK92" i="7"/>
  <c r="AH99" i="16" s="1"/>
  <c r="U88" i="7"/>
  <c r="W88" i="7"/>
  <c r="B95" i="16" s="1"/>
  <c r="AC88" i="7"/>
  <c r="D95" i="16" s="1"/>
  <c r="AI88" i="7"/>
  <c r="F95" i="16" s="1"/>
  <c r="Y88" i="7"/>
  <c r="AD95" i="16" s="1"/>
  <c r="AE88" i="7"/>
  <c r="AF95" i="16" s="1"/>
  <c r="AK88" i="7"/>
  <c r="AH95" i="16" s="1"/>
  <c r="U84" i="7"/>
  <c r="W84" i="7"/>
  <c r="B91" i="16" s="1"/>
  <c r="AC84" i="7"/>
  <c r="D91" i="16" s="1"/>
  <c r="AI84" i="7"/>
  <c r="F91" i="16" s="1"/>
  <c r="Y84" i="7"/>
  <c r="AD91" i="16" s="1"/>
  <c r="AE84" i="7"/>
  <c r="AF91" i="16" s="1"/>
  <c r="AK84" i="7"/>
  <c r="AH91" i="16" s="1"/>
  <c r="U80" i="7"/>
  <c r="W80" i="7"/>
  <c r="B87" i="16" s="1"/>
  <c r="AC80" i="7"/>
  <c r="D87" i="16" s="1"/>
  <c r="AI80" i="7"/>
  <c r="F87" i="16" s="1"/>
  <c r="Y80" i="7"/>
  <c r="AD87" i="16" s="1"/>
  <c r="AE80" i="7"/>
  <c r="AF87" i="16" s="1"/>
  <c r="AK80" i="7"/>
  <c r="AH87" i="16" s="1"/>
  <c r="U76" i="7"/>
  <c r="W76" i="7"/>
  <c r="B83" i="16" s="1"/>
  <c r="AC76" i="7"/>
  <c r="D83" i="16" s="1"/>
  <c r="AI76" i="7"/>
  <c r="F83" i="16" s="1"/>
  <c r="Y76" i="7"/>
  <c r="AD83" i="16" s="1"/>
  <c r="AE76" i="7"/>
  <c r="AF83" i="16" s="1"/>
  <c r="AK76" i="7"/>
  <c r="AH83" i="16" s="1"/>
  <c r="U72" i="7"/>
  <c r="W72" i="7"/>
  <c r="B79" i="16" s="1"/>
  <c r="AC72" i="7"/>
  <c r="D79" i="16" s="1"/>
  <c r="AI72" i="7"/>
  <c r="F79" i="16" s="1"/>
  <c r="Y72" i="7"/>
  <c r="AD79" i="16" s="1"/>
  <c r="AE72" i="7"/>
  <c r="AF79" i="16" s="1"/>
  <c r="AK72" i="7"/>
  <c r="AH79" i="16" s="1"/>
  <c r="U68" i="7"/>
  <c r="W68" i="7"/>
  <c r="B75" i="16" s="1"/>
  <c r="AC68" i="7"/>
  <c r="D75" i="16" s="1"/>
  <c r="AI68" i="7"/>
  <c r="F75" i="16" s="1"/>
  <c r="Y68" i="7"/>
  <c r="AD75" i="16" s="1"/>
  <c r="AE68" i="7"/>
  <c r="AF75" i="16" s="1"/>
  <c r="AK68" i="7"/>
  <c r="AH75" i="16" s="1"/>
  <c r="U64" i="7"/>
  <c r="W64" i="7"/>
  <c r="B71" i="16" s="1"/>
  <c r="AC64" i="7"/>
  <c r="D71" i="16" s="1"/>
  <c r="AI64" i="7"/>
  <c r="F71" i="16" s="1"/>
  <c r="Y64" i="7"/>
  <c r="AD71" i="16" s="1"/>
  <c r="AE64" i="7"/>
  <c r="AF71" i="16" s="1"/>
  <c r="AK64" i="7"/>
  <c r="AH71" i="16" s="1"/>
  <c r="U60" i="7"/>
  <c r="W60" i="7"/>
  <c r="B67" i="16" s="1"/>
  <c r="AC60" i="7"/>
  <c r="D67" i="16" s="1"/>
  <c r="AI60" i="7"/>
  <c r="F67" i="16" s="1"/>
  <c r="Y60" i="7"/>
  <c r="AD67" i="16" s="1"/>
  <c r="AE60" i="7"/>
  <c r="AF67" i="16" s="1"/>
  <c r="AK60" i="7"/>
  <c r="AH67" i="16" s="1"/>
  <c r="U56" i="7"/>
  <c r="W56" i="7"/>
  <c r="B63" i="16" s="1"/>
  <c r="AC56" i="7"/>
  <c r="D63" i="16" s="1"/>
  <c r="AI56" i="7"/>
  <c r="F63" i="16" s="1"/>
  <c r="Y56" i="7"/>
  <c r="AD63" i="16" s="1"/>
  <c r="AE56" i="7"/>
  <c r="AF63" i="16" s="1"/>
  <c r="AK56" i="7"/>
  <c r="AH63" i="16" s="1"/>
  <c r="U52" i="7"/>
  <c r="W52" i="7"/>
  <c r="B59" i="16" s="1"/>
  <c r="AC52" i="7"/>
  <c r="D59" i="16" s="1"/>
  <c r="AI52" i="7"/>
  <c r="F59" i="16" s="1"/>
  <c r="Y52" i="7"/>
  <c r="AD59" i="16" s="1"/>
  <c r="AE52" i="7"/>
  <c r="AF59" i="16" s="1"/>
  <c r="AK52" i="7"/>
  <c r="AH59" i="16" s="1"/>
  <c r="U48" i="7"/>
  <c r="W48" i="7"/>
  <c r="B55" i="16" s="1"/>
  <c r="AC48" i="7"/>
  <c r="D55" i="16" s="1"/>
  <c r="AI48" i="7"/>
  <c r="F55" i="16" s="1"/>
  <c r="Y48" i="7"/>
  <c r="AD55" i="16" s="1"/>
  <c r="AE48" i="7"/>
  <c r="AF55" i="16" s="1"/>
  <c r="AK48" i="7"/>
  <c r="AH55" i="16" s="1"/>
  <c r="U44" i="7"/>
  <c r="Y44" i="7"/>
  <c r="AD51" i="16" s="1"/>
  <c r="AE44" i="7"/>
  <c r="AF51" i="16" s="1"/>
  <c r="AK44" i="7"/>
  <c r="AH51" i="16" s="1"/>
  <c r="AC44" i="7"/>
  <c r="D51" i="16" s="1"/>
  <c r="W44" i="7"/>
  <c r="B51" i="16" s="1"/>
  <c r="AI44" i="7"/>
  <c r="F51" i="16" s="1"/>
  <c r="U40" i="7"/>
  <c r="Y40" i="7"/>
  <c r="AD47" i="16" s="1"/>
  <c r="AE40" i="7"/>
  <c r="AF47" i="16" s="1"/>
  <c r="AK40" i="7"/>
  <c r="AH47" i="16" s="1"/>
  <c r="W40" i="7"/>
  <c r="B47" i="16" s="1"/>
  <c r="AI40" i="7"/>
  <c r="F47" i="16" s="1"/>
  <c r="AC40" i="7"/>
  <c r="D47" i="16" s="1"/>
  <c r="U36" i="7"/>
  <c r="W36" i="7"/>
  <c r="B43" i="16" s="1"/>
  <c r="AC36" i="7"/>
  <c r="D43" i="16" s="1"/>
  <c r="AI36" i="7"/>
  <c r="F43" i="16" s="1"/>
  <c r="Y36" i="7"/>
  <c r="AD43" i="16" s="1"/>
  <c r="AE36" i="7"/>
  <c r="AF43" i="16" s="1"/>
  <c r="AK36" i="7"/>
  <c r="AH43" i="16" s="1"/>
  <c r="U32" i="7"/>
  <c r="AI32" i="7"/>
  <c r="F39" i="16" s="1"/>
  <c r="AC32" i="7"/>
  <c r="D39" i="16" s="1"/>
  <c r="AK32" i="7"/>
  <c r="AH39" i="16" s="1"/>
  <c r="W32" i="7"/>
  <c r="B39" i="16" s="1"/>
  <c r="AE32" i="7"/>
  <c r="AF39" i="16" s="1"/>
  <c r="Y32" i="7"/>
  <c r="AD39" i="16" s="1"/>
  <c r="U28" i="7"/>
  <c r="AC28" i="7"/>
  <c r="D35" i="16" s="1"/>
  <c r="AK28" i="7"/>
  <c r="AH35" i="16" s="1"/>
  <c r="W28" i="7"/>
  <c r="B35" i="16" s="1"/>
  <c r="AE28" i="7"/>
  <c r="AF35" i="16" s="1"/>
  <c r="Y28" i="7"/>
  <c r="AD35" i="16" s="1"/>
  <c r="AI28" i="7"/>
  <c r="F35" i="16" s="1"/>
  <c r="U24" i="7"/>
  <c r="W24" i="7"/>
  <c r="B31" i="16" s="1"/>
  <c r="AE24" i="7"/>
  <c r="AF31" i="16" s="1"/>
  <c r="Y24" i="7"/>
  <c r="AD31" i="16" s="1"/>
  <c r="AI24" i="7"/>
  <c r="F31" i="16" s="1"/>
  <c r="AC24" i="7"/>
  <c r="D31" i="16" s="1"/>
  <c r="AK24" i="7"/>
  <c r="AH31" i="16" s="1"/>
  <c r="U20" i="7"/>
  <c r="Y20" i="7"/>
  <c r="AD27" i="16" s="1"/>
  <c r="AI20" i="7"/>
  <c r="F27" i="16" s="1"/>
  <c r="AC20" i="7"/>
  <c r="D27" i="16" s="1"/>
  <c r="AK20" i="7"/>
  <c r="AH27" i="16" s="1"/>
  <c r="AE20" i="7"/>
  <c r="AF27" i="16" s="1"/>
  <c r="W20" i="7"/>
  <c r="B27" i="16" s="1"/>
  <c r="W16" i="7"/>
  <c r="B23" i="16" s="1"/>
  <c r="AC16" i="7"/>
  <c r="D23" i="16" s="1"/>
  <c r="AI16" i="7"/>
  <c r="F23" i="16" s="1"/>
  <c r="AE16" i="7"/>
  <c r="AF23" i="16" s="1"/>
  <c r="Y16" i="7"/>
  <c r="AD23" i="16" s="1"/>
  <c r="AK16" i="7"/>
  <c r="AH23" i="16" s="1"/>
  <c r="W12" i="7"/>
  <c r="B19" i="16" s="1"/>
  <c r="AC12" i="7"/>
  <c r="D19" i="16" s="1"/>
  <c r="AI12" i="7"/>
  <c r="F19" i="16" s="1"/>
  <c r="Y12" i="7"/>
  <c r="AD19" i="16" s="1"/>
  <c r="AK12" i="7"/>
  <c r="AH19" i="16" s="1"/>
  <c r="AE12" i="7"/>
  <c r="AF19" i="16" s="1"/>
  <c r="W8" i="7"/>
  <c r="B15" i="16" s="1"/>
  <c r="AC8" i="7"/>
  <c r="AI8" i="7"/>
  <c r="F15" i="16" s="1"/>
  <c r="AE8" i="7"/>
  <c r="AF15" i="16" s="1"/>
  <c r="Y8" i="7"/>
  <c r="AD15" i="16" s="1"/>
  <c r="AK8" i="7"/>
  <c r="AH15" i="16" s="1"/>
  <c r="W4" i="7"/>
  <c r="B11" i="16" s="1"/>
  <c r="AC4" i="7"/>
  <c r="D11" i="16" s="1"/>
  <c r="AI4" i="7"/>
  <c r="F11" i="16" s="1"/>
  <c r="Y4" i="7"/>
  <c r="AD11" i="16" s="1"/>
  <c r="AE4" i="7"/>
  <c r="AF11" i="16" s="1"/>
  <c r="AK4" i="7"/>
  <c r="AH11" i="16" s="1"/>
  <c r="AB174" i="7"/>
  <c r="AE181" i="16" s="1"/>
  <c r="AH174" i="7"/>
  <c r="AG181" i="16" s="1"/>
  <c r="Z174" i="7"/>
  <c r="C181" i="16" s="1"/>
  <c r="AF174" i="7"/>
  <c r="E181" i="16" s="1"/>
  <c r="V170" i="7"/>
  <c r="AB170" i="7"/>
  <c r="AE177" i="16" s="1"/>
  <c r="AH170" i="7"/>
  <c r="AG177" i="16" s="1"/>
  <c r="Z170" i="7"/>
  <c r="C177" i="16" s="1"/>
  <c r="AF170" i="7"/>
  <c r="E177" i="16" s="1"/>
  <c r="V166" i="7"/>
  <c r="AB166" i="7"/>
  <c r="AE173" i="16" s="1"/>
  <c r="AH166" i="7"/>
  <c r="AG173" i="16" s="1"/>
  <c r="AF166" i="7"/>
  <c r="E173" i="16" s="1"/>
  <c r="Z166" i="7"/>
  <c r="C173" i="16" s="1"/>
  <c r="V162" i="7"/>
  <c r="AB162" i="7"/>
  <c r="AE169" i="16" s="1"/>
  <c r="AH162" i="7"/>
  <c r="AG169" i="16" s="1"/>
  <c r="Z162" i="7"/>
  <c r="C169" i="16" s="1"/>
  <c r="AF162" i="7"/>
  <c r="E169" i="16" s="1"/>
  <c r="V158" i="7"/>
  <c r="AB158" i="7"/>
  <c r="AE165" i="16" s="1"/>
  <c r="AH158" i="7"/>
  <c r="AG165" i="16" s="1"/>
  <c r="Z158" i="7"/>
  <c r="C165" i="16" s="1"/>
  <c r="AF158" i="7"/>
  <c r="E165" i="16" s="1"/>
  <c r="Z154" i="7"/>
  <c r="C161" i="16" s="1"/>
  <c r="AH154" i="7"/>
  <c r="AG161" i="16" s="1"/>
  <c r="AF154" i="7"/>
  <c r="E161" i="16" s="1"/>
  <c r="AB154" i="7"/>
  <c r="AE161" i="16" s="1"/>
  <c r="V150" i="7"/>
  <c r="AH150" i="7"/>
  <c r="AG157" i="16" s="1"/>
  <c r="AF150" i="7"/>
  <c r="E157" i="16" s="1"/>
  <c r="Z150" i="7"/>
  <c r="C157" i="16" s="1"/>
  <c r="AB150" i="7"/>
  <c r="AE157" i="16" s="1"/>
  <c r="V146" i="7"/>
  <c r="AH146" i="7"/>
  <c r="AG153" i="16" s="1"/>
  <c r="AF146" i="7"/>
  <c r="E153" i="16" s="1"/>
  <c r="Z146" i="7"/>
  <c r="C153" i="16" s="1"/>
  <c r="AB146" i="7"/>
  <c r="AE153" i="16" s="1"/>
  <c r="AH142" i="7"/>
  <c r="AG149" i="16" s="1"/>
  <c r="Z142" i="7"/>
  <c r="C149" i="16" s="1"/>
  <c r="AF142" i="7"/>
  <c r="E149" i="16" s="1"/>
  <c r="AB142" i="7"/>
  <c r="AE149" i="16" s="1"/>
  <c r="V138" i="7"/>
  <c r="AH138" i="7"/>
  <c r="AG145" i="16" s="1"/>
  <c r="Z138" i="7"/>
  <c r="C145" i="16" s="1"/>
  <c r="AB138" i="7"/>
  <c r="AE145" i="16" s="1"/>
  <c r="AF138" i="7"/>
  <c r="E145" i="16" s="1"/>
  <c r="V134" i="7"/>
  <c r="AH134" i="7"/>
  <c r="AG141" i="16" s="1"/>
  <c r="Z134" i="7"/>
  <c r="C141" i="16" s="1"/>
  <c r="AF134" i="7"/>
  <c r="E141" i="16" s="1"/>
  <c r="AB134" i="7"/>
  <c r="AE141" i="16" s="1"/>
  <c r="V130" i="7"/>
  <c r="AH130" i="7"/>
  <c r="AG137" i="16" s="1"/>
  <c r="Z130" i="7"/>
  <c r="C137" i="16" s="1"/>
  <c r="AB130" i="7"/>
  <c r="AE137" i="16" s="1"/>
  <c r="AF130" i="7"/>
  <c r="E137" i="16" s="1"/>
  <c r="AB126" i="7"/>
  <c r="AE133" i="16" s="1"/>
  <c r="AH126" i="7"/>
  <c r="AG133" i="16" s="1"/>
  <c r="AF126" i="7"/>
  <c r="E133" i="16" s="1"/>
  <c r="Z126" i="7"/>
  <c r="C133" i="16" s="1"/>
  <c r="V122" i="7"/>
  <c r="AB122" i="7"/>
  <c r="AE129" i="16" s="1"/>
  <c r="AH122" i="7"/>
  <c r="AG129" i="16" s="1"/>
  <c r="AF122" i="7"/>
  <c r="E129" i="16" s="1"/>
  <c r="Z122" i="7"/>
  <c r="C129" i="16" s="1"/>
  <c r="AB118" i="7"/>
  <c r="AE125" i="16" s="1"/>
  <c r="AH118" i="7"/>
  <c r="AG125" i="16" s="1"/>
  <c r="AF118" i="7"/>
  <c r="E125" i="16" s="1"/>
  <c r="Z118" i="7"/>
  <c r="C125" i="16" s="1"/>
  <c r="V114" i="7"/>
  <c r="Z114" i="7"/>
  <c r="C121" i="16" s="1"/>
  <c r="AF114" i="7"/>
  <c r="E121" i="16" s="1"/>
  <c r="AB114" i="7"/>
  <c r="AE121" i="16" s="1"/>
  <c r="AH114" i="7"/>
  <c r="AG121" i="16" s="1"/>
  <c r="Z110" i="7"/>
  <c r="C117" i="16" s="1"/>
  <c r="AF110" i="7"/>
  <c r="E117" i="16" s="1"/>
  <c r="AB110" i="7"/>
  <c r="AE117" i="16" s="1"/>
  <c r="AH110" i="7"/>
  <c r="AG117" i="16" s="1"/>
  <c r="Z106" i="7"/>
  <c r="C113" i="16" s="1"/>
  <c r="AF106" i="7"/>
  <c r="E113" i="16" s="1"/>
  <c r="AB106" i="7"/>
  <c r="AE113" i="16" s="1"/>
  <c r="AH106" i="7"/>
  <c r="AG113" i="16" s="1"/>
  <c r="V102" i="7"/>
  <c r="AB102" i="7"/>
  <c r="AE109" i="16" s="1"/>
  <c r="AH102" i="7"/>
  <c r="AG109" i="16" s="1"/>
  <c r="Z102" i="7"/>
  <c r="C109" i="16" s="1"/>
  <c r="AF102" i="7"/>
  <c r="E109" i="16" s="1"/>
  <c r="V98" i="7"/>
  <c r="Z98" i="7"/>
  <c r="C105" i="16" s="1"/>
  <c r="AF98" i="7"/>
  <c r="E105" i="16" s="1"/>
  <c r="AB98" i="7"/>
  <c r="AE105" i="16" s="1"/>
  <c r="AH98" i="7"/>
  <c r="AG105" i="16" s="1"/>
  <c r="V94" i="7"/>
  <c r="Z94" i="7"/>
  <c r="C101" i="16" s="1"/>
  <c r="AF94" i="7"/>
  <c r="E101" i="16" s="1"/>
  <c r="AB94" i="7"/>
  <c r="AE101" i="16" s="1"/>
  <c r="AH94" i="7"/>
  <c r="AG101" i="16" s="1"/>
  <c r="V90" i="7"/>
  <c r="Z90" i="7"/>
  <c r="C97" i="16" s="1"/>
  <c r="AF90" i="7"/>
  <c r="E97" i="16" s="1"/>
  <c r="AB90" i="7"/>
  <c r="AE97" i="16" s="1"/>
  <c r="AH90" i="7"/>
  <c r="AG97" i="16" s="1"/>
  <c r="V86" i="7"/>
  <c r="Z86" i="7"/>
  <c r="C93" i="16" s="1"/>
  <c r="AF86" i="7"/>
  <c r="E93" i="16" s="1"/>
  <c r="AB86" i="7"/>
  <c r="AE93" i="16" s="1"/>
  <c r="AH86" i="7"/>
  <c r="AG93" i="16" s="1"/>
  <c r="V82" i="7"/>
  <c r="Z82" i="7"/>
  <c r="C89" i="16" s="1"/>
  <c r="AF82" i="7"/>
  <c r="E89" i="16" s="1"/>
  <c r="AB82" i="7"/>
  <c r="AE89" i="16" s="1"/>
  <c r="AH82" i="7"/>
  <c r="AG89" i="16" s="1"/>
  <c r="V78" i="7"/>
  <c r="Z78" i="7"/>
  <c r="C85" i="16" s="1"/>
  <c r="AF78" i="7"/>
  <c r="E85" i="16" s="1"/>
  <c r="AB78" i="7"/>
  <c r="AE85" i="16" s="1"/>
  <c r="AH78" i="7"/>
  <c r="AG85" i="16" s="1"/>
  <c r="V74" i="7"/>
  <c r="Z74" i="7"/>
  <c r="C81" i="16" s="1"/>
  <c r="AF74" i="7"/>
  <c r="E81" i="16" s="1"/>
  <c r="AB74" i="7"/>
  <c r="AE81" i="16" s="1"/>
  <c r="AH74" i="7"/>
  <c r="AG81" i="16" s="1"/>
  <c r="V70" i="7"/>
  <c r="Z70" i="7"/>
  <c r="C77" i="16" s="1"/>
  <c r="AF70" i="7"/>
  <c r="E77" i="16" s="1"/>
  <c r="AB70" i="7"/>
  <c r="AE77" i="16" s="1"/>
  <c r="AH70" i="7"/>
  <c r="AG77" i="16" s="1"/>
  <c r="V66" i="7"/>
  <c r="Z66" i="7"/>
  <c r="C73" i="16" s="1"/>
  <c r="AF66" i="7"/>
  <c r="E73" i="16" s="1"/>
  <c r="AB66" i="7"/>
  <c r="AE73" i="16" s="1"/>
  <c r="AH66" i="7"/>
  <c r="AG73" i="16" s="1"/>
  <c r="V62" i="7"/>
  <c r="Z62" i="7"/>
  <c r="C69" i="16" s="1"/>
  <c r="AF62" i="7"/>
  <c r="E69" i="16" s="1"/>
  <c r="AB62" i="7"/>
  <c r="AE69" i="16" s="1"/>
  <c r="AH62" i="7"/>
  <c r="AG69" i="16" s="1"/>
  <c r="V58" i="7"/>
  <c r="Z58" i="7"/>
  <c r="C65" i="16" s="1"/>
  <c r="AF58" i="7"/>
  <c r="E65" i="16" s="1"/>
  <c r="AB58" i="7"/>
  <c r="AE65" i="16" s="1"/>
  <c r="AH58" i="7"/>
  <c r="AG65" i="16" s="1"/>
  <c r="V54" i="7"/>
  <c r="Z54" i="7"/>
  <c r="C61" i="16" s="1"/>
  <c r="AF54" i="7"/>
  <c r="E61" i="16" s="1"/>
  <c r="AB54" i="7"/>
  <c r="AE61" i="16" s="1"/>
  <c r="AH54" i="7"/>
  <c r="AG61" i="16" s="1"/>
  <c r="V50" i="7"/>
  <c r="Z50" i="7"/>
  <c r="C57" i="16" s="1"/>
  <c r="AF50" i="7"/>
  <c r="E57" i="16" s="1"/>
  <c r="AB50" i="7"/>
  <c r="AE57" i="16" s="1"/>
  <c r="AH50" i="7"/>
  <c r="AG57" i="16" s="1"/>
  <c r="V46" i="7"/>
  <c r="AB46" i="7"/>
  <c r="AE53" i="16" s="1"/>
  <c r="AF46" i="7"/>
  <c r="E53" i="16" s="1"/>
  <c r="AH46" i="7"/>
  <c r="AG53" i="16" s="1"/>
  <c r="Z46" i="7"/>
  <c r="C53" i="16" s="1"/>
  <c r="V42" i="7"/>
  <c r="AB42" i="7"/>
  <c r="AE49" i="16" s="1"/>
  <c r="AH42" i="7"/>
  <c r="AG49" i="16" s="1"/>
  <c r="Z42" i="7"/>
  <c r="C49" i="16" s="1"/>
  <c r="AF42" i="7"/>
  <c r="E49" i="16" s="1"/>
  <c r="V38" i="7"/>
  <c r="Z38" i="7"/>
  <c r="C45" i="16" s="1"/>
  <c r="AF38" i="7"/>
  <c r="E45" i="16" s="1"/>
  <c r="AB38" i="7"/>
  <c r="AE45" i="16" s="1"/>
  <c r="AH38" i="7"/>
  <c r="AG45" i="16" s="1"/>
  <c r="V34" i="7"/>
  <c r="Z34" i="7"/>
  <c r="C41" i="16" s="1"/>
  <c r="AF34" i="7"/>
  <c r="E41" i="16" s="1"/>
  <c r="AB34" i="7"/>
  <c r="AE41" i="16" s="1"/>
  <c r="AH34" i="7"/>
  <c r="AG41" i="16" s="1"/>
  <c r="V30" i="7"/>
  <c r="AB30" i="7"/>
  <c r="AE37" i="16" s="1"/>
  <c r="AF30" i="7"/>
  <c r="E37" i="16" s="1"/>
  <c r="Z30" i="7"/>
  <c r="C37" i="16" s="1"/>
  <c r="AH30" i="7"/>
  <c r="AG37" i="16" s="1"/>
  <c r="V26" i="7"/>
  <c r="AF26" i="7"/>
  <c r="E33" i="16" s="1"/>
  <c r="Z26" i="7"/>
  <c r="C33" i="16" s="1"/>
  <c r="AH26" i="7"/>
  <c r="AG33" i="16" s="1"/>
  <c r="AB26" i="7"/>
  <c r="AE33" i="16" s="1"/>
  <c r="V22" i="7"/>
  <c r="AF22" i="7"/>
  <c r="E29" i="16" s="1"/>
  <c r="Z22" i="7"/>
  <c r="C29" i="16" s="1"/>
  <c r="AH22" i="7"/>
  <c r="AG29" i="16" s="1"/>
  <c r="AB22" i="7"/>
  <c r="AE29" i="16" s="1"/>
  <c r="V18" i="7"/>
  <c r="Z18" i="7"/>
  <c r="C25" i="16" s="1"/>
  <c r="AF18" i="7"/>
  <c r="E25" i="16" s="1"/>
  <c r="AH18" i="7"/>
  <c r="AG25" i="16" s="1"/>
  <c r="AB18" i="7"/>
  <c r="AE25" i="16" s="1"/>
  <c r="V14" i="7"/>
  <c r="Z14" i="7"/>
  <c r="C21" i="16" s="1"/>
  <c r="AF14" i="7"/>
  <c r="E21" i="16" s="1"/>
  <c r="AB14" i="7"/>
  <c r="AE21" i="16" s="1"/>
  <c r="AH14" i="7"/>
  <c r="AG21" i="16" s="1"/>
  <c r="Z10" i="7"/>
  <c r="C17" i="16" s="1"/>
  <c r="AF10" i="7"/>
  <c r="E17" i="16" s="1"/>
  <c r="AH10" i="7"/>
  <c r="AG17" i="16" s="1"/>
  <c r="AB10" i="7"/>
  <c r="AE17" i="16" s="1"/>
  <c r="Z6" i="7"/>
  <c r="C13" i="16" s="1"/>
  <c r="AF6" i="7"/>
  <c r="E13" i="16" s="1"/>
  <c r="AB6" i="7"/>
  <c r="AE13" i="16" s="1"/>
  <c r="AH6" i="7"/>
  <c r="AG13" i="16" s="1"/>
  <c r="AQ172" i="7"/>
  <c r="AJ179" i="16" s="1"/>
  <c r="AV172" i="7"/>
  <c r="AR172" i="7"/>
  <c r="I179" i="16" s="1"/>
  <c r="AT172" i="7"/>
  <c r="AK179" i="16" s="1"/>
  <c r="AO172" i="7"/>
  <c r="H179" i="16" s="1"/>
  <c r="AQ168" i="7"/>
  <c r="AJ175" i="16" s="1"/>
  <c r="AV168" i="7"/>
  <c r="AR168" i="7"/>
  <c r="I175" i="16" s="1"/>
  <c r="AO168" i="7"/>
  <c r="H175" i="16" s="1"/>
  <c r="AT168" i="7"/>
  <c r="AK175" i="16" s="1"/>
  <c r="AQ164" i="7"/>
  <c r="AJ171" i="16" s="1"/>
  <c r="AV164" i="7"/>
  <c r="AR164" i="7"/>
  <c r="I171" i="16" s="1"/>
  <c r="AO164" i="7"/>
  <c r="H171" i="16" s="1"/>
  <c r="AT164" i="7"/>
  <c r="AK171" i="16" s="1"/>
  <c r="AQ160" i="7"/>
  <c r="AJ167" i="16" s="1"/>
  <c r="AV160" i="7"/>
  <c r="AO160" i="7"/>
  <c r="H167" i="16" s="1"/>
  <c r="AR160" i="7"/>
  <c r="I167" i="16" s="1"/>
  <c r="AT160" i="7"/>
  <c r="AK167" i="16" s="1"/>
  <c r="AQ156" i="7"/>
  <c r="AJ163" i="16" s="1"/>
  <c r="AV156" i="7"/>
  <c r="AR156" i="7"/>
  <c r="I163" i="16" s="1"/>
  <c r="AT156" i="7"/>
  <c r="AK163" i="16" s="1"/>
  <c r="AO156" i="7"/>
  <c r="H163" i="16" s="1"/>
  <c r="AT152" i="7"/>
  <c r="AK159" i="16" s="1"/>
  <c r="AR152" i="7"/>
  <c r="I159" i="16" s="1"/>
  <c r="AQ152" i="7"/>
  <c r="AJ159" i="16" s="1"/>
  <c r="AO152" i="7"/>
  <c r="H159" i="16" s="1"/>
  <c r="AV152" i="7"/>
  <c r="AR148" i="7"/>
  <c r="I155" i="16" s="1"/>
  <c r="AT148" i="7"/>
  <c r="AK155" i="16" s="1"/>
  <c r="AV148" i="7"/>
  <c r="AO148" i="7"/>
  <c r="H155" i="16" s="1"/>
  <c r="AQ148" i="7"/>
  <c r="AJ155" i="16" s="1"/>
  <c r="AR144" i="7"/>
  <c r="I151" i="16" s="1"/>
  <c r="AT144" i="7"/>
  <c r="AK151" i="16" s="1"/>
  <c r="AV144" i="7"/>
  <c r="AQ144" i="7"/>
  <c r="AJ151" i="16" s="1"/>
  <c r="AO144" i="7"/>
  <c r="H151" i="16" s="1"/>
  <c r="AR140" i="7"/>
  <c r="I147" i="16" s="1"/>
  <c r="AT140" i="7"/>
  <c r="AK147" i="16" s="1"/>
  <c r="AV140" i="7"/>
  <c r="AO140" i="7"/>
  <c r="H147" i="16" s="1"/>
  <c r="AQ140" i="7"/>
  <c r="AJ147" i="16" s="1"/>
  <c r="AR136" i="7"/>
  <c r="I143" i="16" s="1"/>
  <c r="AT136" i="7"/>
  <c r="AK143" i="16" s="1"/>
  <c r="AQ136" i="7"/>
  <c r="AJ143" i="16" s="1"/>
  <c r="AV136" i="7"/>
  <c r="AO136" i="7"/>
  <c r="H143" i="16" s="1"/>
  <c r="AR132" i="7"/>
  <c r="I139" i="16" s="1"/>
  <c r="AT132" i="7"/>
  <c r="AK139" i="16" s="1"/>
  <c r="AQ132" i="7"/>
  <c r="AJ139" i="16" s="1"/>
  <c r="AV132" i="7"/>
  <c r="AO132" i="7"/>
  <c r="H139" i="16" s="1"/>
  <c r="AT128" i="7"/>
  <c r="AK135" i="16" s="1"/>
  <c r="AQ128" i="7"/>
  <c r="AJ135" i="16" s="1"/>
  <c r="AO128" i="7"/>
  <c r="H135" i="16" s="1"/>
  <c r="AR128" i="7"/>
  <c r="I135" i="16" s="1"/>
  <c r="AV128" i="7"/>
  <c r="AT124" i="7"/>
  <c r="AK131" i="16" s="1"/>
  <c r="AQ124" i="7"/>
  <c r="AJ131" i="16" s="1"/>
  <c r="AV124" i="7"/>
  <c r="AO124" i="7"/>
  <c r="H131" i="16" s="1"/>
  <c r="AR124" i="7"/>
  <c r="I131" i="16" s="1"/>
  <c r="AT120" i="7"/>
  <c r="AK127" i="16" s="1"/>
  <c r="AQ120" i="7"/>
  <c r="AJ127" i="16" s="1"/>
  <c r="AV120" i="7"/>
  <c r="AO120" i="7"/>
  <c r="H127" i="16" s="1"/>
  <c r="AR120" i="7"/>
  <c r="I127" i="16" s="1"/>
  <c r="AT116" i="7"/>
  <c r="AK123" i="16" s="1"/>
  <c r="AQ116" i="7"/>
  <c r="AJ123" i="16" s="1"/>
  <c r="AV116" i="7"/>
  <c r="AO116" i="7"/>
  <c r="H123" i="16" s="1"/>
  <c r="AR116" i="7"/>
  <c r="I123" i="16" s="1"/>
  <c r="AT112" i="7"/>
  <c r="AK119" i="16" s="1"/>
  <c r="AO112" i="7"/>
  <c r="H119" i="16" s="1"/>
  <c r="AQ112" i="7"/>
  <c r="AJ119" i="16" s="1"/>
  <c r="AV112" i="7"/>
  <c r="AR112" i="7"/>
  <c r="I119" i="16" s="1"/>
  <c r="AT108" i="7"/>
  <c r="AK115" i="16" s="1"/>
  <c r="AO108" i="7"/>
  <c r="H115" i="16" s="1"/>
  <c r="AQ108" i="7"/>
  <c r="AJ115" i="16" s="1"/>
  <c r="AV108" i="7"/>
  <c r="AR108" i="7"/>
  <c r="I115" i="16" s="1"/>
  <c r="AT104" i="7"/>
  <c r="AK111" i="16" s="1"/>
  <c r="AO104" i="7"/>
  <c r="H111" i="16" s="1"/>
  <c r="AQ104" i="7"/>
  <c r="AJ111" i="16" s="1"/>
  <c r="AV104" i="7"/>
  <c r="AR104" i="7"/>
  <c r="I111" i="16" s="1"/>
  <c r="AE175" i="7"/>
  <c r="AF182" i="16" s="1"/>
  <c r="Y175" i="7"/>
  <c r="AD182" i="16" s="1"/>
  <c r="AK175" i="7"/>
  <c r="AH182" i="16" s="1"/>
  <c r="W175" i="7"/>
  <c r="B182" i="16" s="1"/>
  <c r="AC175" i="7"/>
  <c r="D182" i="16" s="1"/>
  <c r="AI175" i="7"/>
  <c r="F182" i="16" s="1"/>
  <c r="W171" i="7"/>
  <c r="B178" i="16" s="1"/>
  <c r="AC171" i="7"/>
  <c r="D178" i="16" s="1"/>
  <c r="AI171" i="7"/>
  <c r="F178" i="16" s="1"/>
  <c r="Y171" i="7"/>
  <c r="AD178" i="16" s="1"/>
  <c r="AE171" i="7"/>
  <c r="AF178" i="16" s="1"/>
  <c r="AK171" i="7"/>
  <c r="AH178" i="16" s="1"/>
  <c r="Y167" i="7"/>
  <c r="AD174" i="16" s="1"/>
  <c r="AE167" i="7"/>
  <c r="AF174" i="16" s="1"/>
  <c r="AK167" i="7"/>
  <c r="AH174" i="16" s="1"/>
  <c r="W167" i="7"/>
  <c r="B174" i="16" s="1"/>
  <c r="AC167" i="7"/>
  <c r="D174" i="16" s="1"/>
  <c r="AI167" i="7"/>
  <c r="F174" i="16" s="1"/>
  <c r="Y163" i="7"/>
  <c r="AD170" i="16" s="1"/>
  <c r="AE163" i="7"/>
  <c r="AF170" i="16" s="1"/>
  <c r="AK163" i="7"/>
  <c r="AH170" i="16" s="1"/>
  <c r="W163" i="7"/>
  <c r="B170" i="16" s="1"/>
  <c r="AC163" i="7"/>
  <c r="D170" i="16" s="1"/>
  <c r="AI163" i="7"/>
  <c r="F170" i="16" s="1"/>
  <c r="W159" i="7"/>
  <c r="B166" i="16" s="1"/>
  <c r="AC159" i="7"/>
  <c r="D166" i="16" s="1"/>
  <c r="AI159" i="7"/>
  <c r="F166" i="16" s="1"/>
  <c r="Y159" i="7"/>
  <c r="AD166" i="16" s="1"/>
  <c r="AE159" i="7"/>
  <c r="AF166" i="16" s="1"/>
  <c r="AK159" i="7"/>
  <c r="AH166" i="16" s="1"/>
  <c r="W155" i="7"/>
  <c r="B162" i="16" s="1"/>
  <c r="Y155" i="7"/>
  <c r="AD162" i="16" s="1"/>
  <c r="AK155" i="7"/>
  <c r="AH162" i="16" s="1"/>
  <c r="AC155" i="7"/>
  <c r="D162" i="16" s="1"/>
  <c r="AI155" i="7"/>
  <c r="F162" i="16" s="1"/>
  <c r="AE155" i="7"/>
  <c r="AF162" i="16" s="1"/>
  <c r="W151" i="7"/>
  <c r="B158" i="16" s="1"/>
  <c r="AC151" i="7"/>
  <c r="D158" i="16" s="1"/>
  <c r="AI151" i="7"/>
  <c r="F158" i="16" s="1"/>
  <c r="Y151" i="7"/>
  <c r="AD158" i="16" s="1"/>
  <c r="AK151" i="7"/>
  <c r="AH158" i="16" s="1"/>
  <c r="AE151" i="7"/>
  <c r="AF158" i="16" s="1"/>
  <c r="W147" i="7"/>
  <c r="B154" i="16" s="1"/>
  <c r="AC147" i="7"/>
  <c r="D154" i="16" s="1"/>
  <c r="AI147" i="7"/>
  <c r="F154" i="16" s="1"/>
  <c r="Y147" i="7"/>
  <c r="AD154" i="16" s="1"/>
  <c r="AK147" i="7"/>
  <c r="AH154" i="16" s="1"/>
  <c r="AE147" i="7"/>
  <c r="AF154" i="16" s="1"/>
  <c r="W143" i="7"/>
  <c r="B150" i="16" s="1"/>
  <c r="AC143" i="7"/>
  <c r="D150" i="16" s="1"/>
  <c r="AI143" i="7"/>
  <c r="F150" i="16" s="1"/>
  <c r="Y143" i="7"/>
  <c r="AD150" i="16" s="1"/>
  <c r="AK143" i="7"/>
  <c r="AH150" i="16" s="1"/>
  <c r="AE143" i="7"/>
  <c r="AF150" i="16" s="1"/>
  <c r="W139" i="7"/>
  <c r="B146" i="16" s="1"/>
  <c r="AC139" i="7"/>
  <c r="D146" i="16" s="1"/>
  <c r="AI139" i="7"/>
  <c r="F146" i="16" s="1"/>
  <c r="Y139" i="7"/>
  <c r="AD146" i="16" s="1"/>
  <c r="AK139" i="7"/>
  <c r="AH146" i="16" s="1"/>
  <c r="AE139" i="7"/>
  <c r="AF146" i="16" s="1"/>
  <c r="W135" i="7"/>
  <c r="B142" i="16" s="1"/>
  <c r="AC135" i="7"/>
  <c r="D142" i="16" s="1"/>
  <c r="AI135" i="7"/>
  <c r="F142" i="16" s="1"/>
  <c r="Y135" i="7"/>
  <c r="AD142" i="16" s="1"/>
  <c r="AK135" i="7"/>
  <c r="AH142" i="16" s="1"/>
  <c r="AE135" i="7"/>
  <c r="AF142" i="16" s="1"/>
  <c r="W131" i="7"/>
  <c r="B138" i="16" s="1"/>
  <c r="AC131" i="7"/>
  <c r="D138" i="16" s="1"/>
  <c r="AI131" i="7"/>
  <c r="F138" i="16" s="1"/>
  <c r="Y131" i="7"/>
  <c r="AD138" i="16" s="1"/>
  <c r="AK131" i="7"/>
  <c r="AH138" i="16" s="1"/>
  <c r="AE131" i="7"/>
  <c r="AF138" i="16" s="1"/>
  <c r="W127" i="7"/>
  <c r="B134" i="16" s="1"/>
  <c r="AC127" i="7"/>
  <c r="D134" i="16" s="1"/>
  <c r="AI127" i="7"/>
  <c r="F134" i="16" s="1"/>
  <c r="AE127" i="7"/>
  <c r="AF134" i="16" s="1"/>
  <c r="AK127" i="7"/>
  <c r="AH134" i="16" s="1"/>
  <c r="Y127" i="7"/>
  <c r="AD134" i="16" s="1"/>
  <c r="W123" i="7"/>
  <c r="B130" i="16" s="1"/>
  <c r="AC123" i="7"/>
  <c r="D130" i="16" s="1"/>
  <c r="AI123" i="7"/>
  <c r="F130" i="16" s="1"/>
  <c r="AE123" i="7"/>
  <c r="AF130" i="16" s="1"/>
  <c r="AK123" i="7"/>
  <c r="AH130" i="16" s="1"/>
  <c r="Y123" i="7"/>
  <c r="AD130" i="16" s="1"/>
  <c r="W119" i="7"/>
  <c r="B126" i="16" s="1"/>
  <c r="AC119" i="7"/>
  <c r="D126" i="16" s="1"/>
  <c r="AI119" i="7"/>
  <c r="F126" i="16" s="1"/>
  <c r="AE119" i="7"/>
  <c r="AF126" i="16" s="1"/>
  <c r="AK119" i="7"/>
  <c r="AH126" i="16" s="1"/>
  <c r="Y119" i="7"/>
  <c r="AD126" i="16" s="1"/>
  <c r="W115" i="7"/>
  <c r="B122" i="16" s="1"/>
  <c r="AC115" i="7"/>
  <c r="D122" i="16" s="1"/>
  <c r="AI115" i="7"/>
  <c r="F122" i="16" s="1"/>
  <c r="AE115" i="7"/>
  <c r="AF122" i="16" s="1"/>
  <c r="AK115" i="7"/>
  <c r="AH122" i="16" s="1"/>
  <c r="Y115" i="7"/>
  <c r="AD122" i="16" s="1"/>
  <c r="W111" i="7"/>
  <c r="B118" i="16" s="1"/>
  <c r="AC111" i="7"/>
  <c r="D118" i="16" s="1"/>
  <c r="AI111" i="7"/>
  <c r="F118" i="16" s="1"/>
  <c r="Y111" i="7"/>
  <c r="AD118" i="16" s="1"/>
  <c r="AE111" i="7"/>
  <c r="AF118" i="16" s="1"/>
  <c r="AK111" i="7"/>
  <c r="AH118" i="16" s="1"/>
  <c r="W107" i="7"/>
  <c r="B114" i="16" s="1"/>
  <c r="AC107" i="7"/>
  <c r="D114" i="16" s="1"/>
  <c r="AI107" i="7"/>
  <c r="F114" i="16" s="1"/>
  <c r="Y107" i="7"/>
  <c r="AD114" i="16" s="1"/>
  <c r="AE107" i="7"/>
  <c r="AF114" i="16" s="1"/>
  <c r="AK107" i="7"/>
  <c r="AH114" i="16" s="1"/>
  <c r="W103" i="7"/>
  <c r="B110" i="16" s="1"/>
  <c r="AC103" i="7"/>
  <c r="D110" i="16" s="1"/>
  <c r="AI103" i="7"/>
  <c r="F110" i="16" s="1"/>
  <c r="Y103" i="7"/>
  <c r="AD110" i="16" s="1"/>
  <c r="AE103" i="7"/>
  <c r="AF110" i="16" s="1"/>
  <c r="AK103" i="7"/>
  <c r="AH110" i="16" s="1"/>
  <c r="U99" i="7"/>
  <c r="W99" i="7"/>
  <c r="B106" i="16" s="1"/>
  <c r="AC99" i="7"/>
  <c r="D106" i="16" s="1"/>
  <c r="AI99" i="7"/>
  <c r="F106" i="16" s="1"/>
  <c r="Y99" i="7"/>
  <c r="AD106" i="16" s="1"/>
  <c r="AE99" i="7"/>
  <c r="AF106" i="16" s="1"/>
  <c r="AK99" i="7"/>
  <c r="AH106" i="16" s="1"/>
  <c r="U95" i="7"/>
  <c r="W95" i="7"/>
  <c r="B102" i="16" s="1"/>
  <c r="AC95" i="7"/>
  <c r="D102" i="16" s="1"/>
  <c r="AI95" i="7"/>
  <c r="F102" i="16" s="1"/>
  <c r="Y95" i="7"/>
  <c r="AD102" i="16" s="1"/>
  <c r="AE95" i="7"/>
  <c r="AF102" i="16" s="1"/>
  <c r="AK95" i="7"/>
  <c r="AH102" i="16" s="1"/>
  <c r="U91" i="7"/>
  <c r="W91" i="7"/>
  <c r="B98" i="16" s="1"/>
  <c r="AC91" i="7"/>
  <c r="D98" i="16" s="1"/>
  <c r="AI91" i="7"/>
  <c r="F98" i="16" s="1"/>
  <c r="AK91" i="7"/>
  <c r="AH98" i="16" s="1"/>
  <c r="Y91" i="7"/>
  <c r="AD98" i="16" s="1"/>
  <c r="AE91" i="7"/>
  <c r="AF98" i="16" s="1"/>
  <c r="U87" i="7"/>
  <c r="W87" i="7"/>
  <c r="B94" i="16" s="1"/>
  <c r="AC87" i="7"/>
  <c r="D94" i="16" s="1"/>
  <c r="AI87" i="7"/>
  <c r="F94" i="16" s="1"/>
  <c r="AE87" i="7"/>
  <c r="AF94" i="16" s="1"/>
  <c r="AK87" i="7"/>
  <c r="AH94" i="16" s="1"/>
  <c r="Y87" i="7"/>
  <c r="AD94" i="16" s="1"/>
  <c r="U83" i="7"/>
  <c r="W83" i="7"/>
  <c r="B90" i="16" s="1"/>
  <c r="AC83" i="7"/>
  <c r="D90" i="16" s="1"/>
  <c r="AI83" i="7"/>
  <c r="F90" i="16" s="1"/>
  <c r="Y83" i="7"/>
  <c r="AD90" i="16" s="1"/>
  <c r="AE83" i="7"/>
  <c r="AF90" i="16" s="1"/>
  <c r="AK83" i="7"/>
  <c r="AH90" i="16" s="1"/>
  <c r="U79" i="7"/>
  <c r="W79" i="7"/>
  <c r="B86" i="16" s="1"/>
  <c r="AC79" i="7"/>
  <c r="D86" i="16" s="1"/>
  <c r="AI79" i="7"/>
  <c r="F86" i="16" s="1"/>
  <c r="Y79" i="7"/>
  <c r="AD86" i="16" s="1"/>
  <c r="AE79" i="7"/>
  <c r="AF86" i="16" s="1"/>
  <c r="AK79" i="7"/>
  <c r="AH86" i="16" s="1"/>
  <c r="U75" i="7"/>
  <c r="W75" i="7"/>
  <c r="B82" i="16" s="1"/>
  <c r="AC75" i="7"/>
  <c r="D82" i="16" s="1"/>
  <c r="AI75" i="7"/>
  <c r="F82" i="16" s="1"/>
  <c r="AK75" i="7"/>
  <c r="AH82" i="16" s="1"/>
  <c r="Y75" i="7"/>
  <c r="AD82" i="16" s="1"/>
  <c r="AE75" i="7"/>
  <c r="AF82" i="16" s="1"/>
  <c r="U71" i="7"/>
  <c r="W71" i="7"/>
  <c r="B78" i="16" s="1"/>
  <c r="AC71" i="7"/>
  <c r="D78" i="16" s="1"/>
  <c r="AI71" i="7"/>
  <c r="F78" i="16" s="1"/>
  <c r="AE71" i="7"/>
  <c r="AF78" i="16" s="1"/>
  <c r="AK71" i="7"/>
  <c r="AH78" i="16" s="1"/>
  <c r="Y71" i="7"/>
  <c r="AD78" i="16" s="1"/>
  <c r="U67" i="7"/>
  <c r="W67" i="7"/>
  <c r="B74" i="16" s="1"/>
  <c r="AC67" i="7"/>
  <c r="D74" i="16" s="1"/>
  <c r="AI67" i="7"/>
  <c r="F74" i="16" s="1"/>
  <c r="Y67" i="7"/>
  <c r="AD74" i="16" s="1"/>
  <c r="AE67" i="7"/>
  <c r="AF74" i="16" s="1"/>
  <c r="AK67" i="7"/>
  <c r="AH74" i="16" s="1"/>
  <c r="U63" i="7"/>
  <c r="W63" i="7"/>
  <c r="B70" i="16" s="1"/>
  <c r="AC63" i="7"/>
  <c r="D70" i="16" s="1"/>
  <c r="AI63" i="7"/>
  <c r="F70" i="16" s="1"/>
  <c r="Y63" i="7"/>
  <c r="AD70" i="16" s="1"/>
  <c r="AE63" i="7"/>
  <c r="AF70" i="16" s="1"/>
  <c r="AK63" i="7"/>
  <c r="AH70" i="16" s="1"/>
  <c r="U59" i="7"/>
  <c r="W59" i="7"/>
  <c r="B66" i="16" s="1"/>
  <c r="AC59" i="7"/>
  <c r="D66" i="16" s="1"/>
  <c r="AI59" i="7"/>
  <c r="F66" i="16" s="1"/>
  <c r="AK59" i="7"/>
  <c r="AH66" i="16" s="1"/>
  <c r="Y59" i="7"/>
  <c r="AD66" i="16" s="1"/>
  <c r="AE59" i="7"/>
  <c r="AF66" i="16" s="1"/>
  <c r="U55" i="7"/>
  <c r="W55" i="7"/>
  <c r="B62" i="16" s="1"/>
  <c r="AC55" i="7"/>
  <c r="D62" i="16" s="1"/>
  <c r="AI55" i="7"/>
  <c r="F62" i="16" s="1"/>
  <c r="AE55" i="7"/>
  <c r="AF62" i="16" s="1"/>
  <c r="AK55" i="7"/>
  <c r="AH62" i="16" s="1"/>
  <c r="Y55" i="7"/>
  <c r="AD62" i="16" s="1"/>
  <c r="U51" i="7"/>
  <c r="W51" i="7"/>
  <c r="B58" i="16" s="1"/>
  <c r="AC51" i="7"/>
  <c r="D58" i="16" s="1"/>
  <c r="AI51" i="7"/>
  <c r="F58" i="16" s="1"/>
  <c r="Y51" i="7"/>
  <c r="AD58" i="16" s="1"/>
  <c r="AE51" i="7"/>
  <c r="AF58" i="16" s="1"/>
  <c r="AK51" i="7"/>
  <c r="AH58" i="16" s="1"/>
  <c r="U47" i="7"/>
  <c r="W47" i="7"/>
  <c r="B54" i="16" s="1"/>
  <c r="AC47" i="7"/>
  <c r="D54" i="16" s="1"/>
  <c r="AI47" i="7"/>
  <c r="F54" i="16" s="1"/>
  <c r="Y47" i="7"/>
  <c r="AD54" i="16" s="1"/>
  <c r="AE47" i="7"/>
  <c r="AF54" i="16" s="1"/>
  <c r="AK47" i="7"/>
  <c r="AH54" i="16" s="1"/>
  <c r="U43" i="7"/>
  <c r="W43" i="7"/>
  <c r="B50" i="16" s="1"/>
  <c r="AC43" i="7"/>
  <c r="D50" i="16" s="1"/>
  <c r="AI43" i="7"/>
  <c r="F50" i="16" s="1"/>
  <c r="AE43" i="7"/>
  <c r="AF50" i="16" s="1"/>
  <c r="Y43" i="7"/>
  <c r="AD50" i="16" s="1"/>
  <c r="AK43" i="7"/>
  <c r="AH50" i="16" s="1"/>
  <c r="U39" i="7"/>
  <c r="W39" i="7"/>
  <c r="B46" i="16" s="1"/>
  <c r="AC39" i="7"/>
  <c r="D46" i="16" s="1"/>
  <c r="AI39" i="7"/>
  <c r="F46" i="16" s="1"/>
  <c r="AK39" i="7"/>
  <c r="AH46" i="16" s="1"/>
  <c r="Y39" i="7"/>
  <c r="AD46" i="16" s="1"/>
  <c r="AE39" i="7"/>
  <c r="AF46" i="16" s="1"/>
  <c r="U35" i="7"/>
  <c r="W35" i="7"/>
  <c r="B42" i="16" s="1"/>
  <c r="AC35" i="7"/>
  <c r="D42" i="16" s="1"/>
  <c r="AI35" i="7"/>
  <c r="F42" i="16" s="1"/>
  <c r="AE35" i="7"/>
  <c r="AF42" i="16" s="1"/>
  <c r="AK35" i="7"/>
  <c r="AH42" i="16" s="1"/>
  <c r="Y35" i="7"/>
  <c r="AD42" i="16" s="1"/>
  <c r="U31" i="7"/>
  <c r="AI31" i="7"/>
  <c r="F38" i="16" s="1"/>
  <c r="AC31" i="7"/>
  <c r="D38" i="16" s="1"/>
  <c r="AK31" i="7"/>
  <c r="AH38" i="16" s="1"/>
  <c r="W31" i="7"/>
  <c r="B38" i="16" s="1"/>
  <c r="AE31" i="7"/>
  <c r="AF38" i="16" s="1"/>
  <c r="Y31" i="7"/>
  <c r="AD38" i="16" s="1"/>
  <c r="U27" i="7"/>
  <c r="AC27" i="7"/>
  <c r="D34" i="16" s="1"/>
  <c r="AK27" i="7"/>
  <c r="AH34" i="16" s="1"/>
  <c r="W27" i="7"/>
  <c r="B34" i="16" s="1"/>
  <c r="AE27" i="7"/>
  <c r="AF34" i="16" s="1"/>
  <c r="Y27" i="7"/>
  <c r="AD34" i="16" s="1"/>
  <c r="AI27" i="7"/>
  <c r="F34" i="16" s="1"/>
  <c r="U23" i="7"/>
  <c r="W23" i="7"/>
  <c r="B30" i="16" s="1"/>
  <c r="AE23" i="7"/>
  <c r="AF30" i="16" s="1"/>
  <c r="Y23" i="7"/>
  <c r="AD30" i="16" s="1"/>
  <c r="AI23" i="7"/>
  <c r="F30" i="16" s="1"/>
  <c r="AC23" i="7"/>
  <c r="D30" i="16" s="1"/>
  <c r="AK23" i="7"/>
  <c r="AH30" i="16" s="1"/>
  <c r="U19" i="7"/>
  <c r="Y19" i="7"/>
  <c r="AD26" i="16" s="1"/>
  <c r="AI19" i="7"/>
  <c r="F26" i="16" s="1"/>
  <c r="AC19" i="7"/>
  <c r="D26" i="16" s="1"/>
  <c r="AK19" i="7"/>
  <c r="AH26" i="16" s="1"/>
  <c r="W19" i="7"/>
  <c r="B26" i="16" s="1"/>
  <c r="AE19" i="7"/>
  <c r="AF26" i="16" s="1"/>
  <c r="U15" i="7"/>
  <c r="AE15" i="7"/>
  <c r="AF22" i="16" s="1"/>
  <c r="W15" i="7"/>
  <c r="B22" i="16" s="1"/>
  <c r="AI15" i="7"/>
  <c r="F22" i="16" s="1"/>
  <c r="Y15" i="7"/>
  <c r="AD22" i="16" s="1"/>
  <c r="AK15" i="7"/>
  <c r="AH22" i="16" s="1"/>
  <c r="AC15" i="7"/>
  <c r="D22" i="16" s="1"/>
  <c r="Y11" i="7"/>
  <c r="AD18" i="16" s="1"/>
  <c r="AK11" i="7"/>
  <c r="AH18" i="16" s="1"/>
  <c r="AC11" i="7"/>
  <c r="D18" i="16" s="1"/>
  <c r="AE11" i="7"/>
  <c r="AF18" i="16" s="1"/>
  <c r="W11" i="7"/>
  <c r="B18" i="16" s="1"/>
  <c r="AI11" i="7"/>
  <c r="F18" i="16" s="1"/>
  <c r="AE7" i="7"/>
  <c r="AF14" i="16" s="1"/>
  <c r="W7" i="7"/>
  <c r="B14" i="16" s="1"/>
  <c r="AI7" i="7"/>
  <c r="F14" i="16" s="1"/>
  <c r="Y7" i="7"/>
  <c r="AD14" i="16" s="1"/>
  <c r="AK7" i="7"/>
  <c r="AH14" i="16" s="1"/>
  <c r="AC7" i="7"/>
  <c r="D14" i="16" s="1"/>
  <c r="W3" i="7"/>
  <c r="B10" i="16" s="1"/>
  <c r="AC3" i="7"/>
  <c r="D10" i="16" s="1"/>
  <c r="AI3" i="7"/>
  <c r="F10" i="16" s="1"/>
  <c r="AK3" i="7"/>
  <c r="AH10" i="16" s="1"/>
  <c r="Y3" i="7"/>
  <c r="AD10" i="16" s="1"/>
  <c r="AE3" i="7"/>
  <c r="AF10" i="16" s="1"/>
  <c r="AB173" i="7"/>
  <c r="AE180" i="16" s="1"/>
  <c r="AH173" i="7"/>
  <c r="AG180" i="16" s="1"/>
  <c r="Z173" i="7"/>
  <c r="C180" i="16" s="1"/>
  <c r="AF173" i="7"/>
  <c r="E180" i="16" s="1"/>
  <c r="AB169" i="7"/>
  <c r="AE176" i="16" s="1"/>
  <c r="AH169" i="7"/>
  <c r="AG176" i="16" s="1"/>
  <c r="Z169" i="7"/>
  <c r="C176" i="16" s="1"/>
  <c r="AF169" i="7"/>
  <c r="E176" i="16" s="1"/>
  <c r="AB165" i="7"/>
  <c r="AE172" i="16" s="1"/>
  <c r="AH165" i="7"/>
  <c r="AG172" i="16" s="1"/>
  <c r="Z165" i="7"/>
  <c r="C172" i="16" s="1"/>
  <c r="AF165" i="7"/>
  <c r="E172" i="16" s="1"/>
  <c r="Z161" i="7"/>
  <c r="C168" i="16" s="1"/>
  <c r="AF161" i="7"/>
  <c r="E168" i="16" s="1"/>
  <c r="AB161" i="7"/>
  <c r="AE168" i="16" s="1"/>
  <c r="AH161" i="7"/>
  <c r="AG168" i="16" s="1"/>
  <c r="AB157" i="7"/>
  <c r="AE164" i="16" s="1"/>
  <c r="AH157" i="7"/>
  <c r="AG164" i="16" s="1"/>
  <c r="Z157" i="7"/>
  <c r="C164" i="16" s="1"/>
  <c r="AF157" i="7"/>
  <c r="E164" i="16" s="1"/>
  <c r="Z153" i="7"/>
  <c r="C160" i="16" s="1"/>
  <c r="AF153" i="7"/>
  <c r="E160" i="16" s="1"/>
  <c r="AB153" i="7"/>
  <c r="AE160" i="16" s="1"/>
  <c r="AH153" i="7"/>
  <c r="AG160" i="16" s="1"/>
  <c r="Z149" i="7"/>
  <c r="C156" i="16" s="1"/>
  <c r="AF149" i="7"/>
  <c r="E156" i="16" s="1"/>
  <c r="AH149" i="7"/>
  <c r="AG156" i="16" s="1"/>
  <c r="AB149" i="7"/>
  <c r="AE156" i="16" s="1"/>
  <c r="Z145" i="7"/>
  <c r="C152" i="16" s="1"/>
  <c r="AF145" i="7"/>
  <c r="E152" i="16" s="1"/>
  <c r="AH145" i="7"/>
  <c r="AG152" i="16" s="1"/>
  <c r="AB145" i="7"/>
  <c r="AE152" i="16" s="1"/>
  <c r="Z141" i="7"/>
  <c r="C148" i="16" s="1"/>
  <c r="AF141" i="7"/>
  <c r="E148" i="16" s="1"/>
  <c r="AH141" i="7"/>
  <c r="AG148" i="16" s="1"/>
  <c r="AB141" i="7"/>
  <c r="AE148" i="16" s="1"/>
  <c r="Z137" i="7"/>
  <c r="C144" i="16" s="1"/>
  <c r="AF137" i="7"/>
  <c r="E144" i="16" s="1"/>
  <c r="AH137" i="7"/>
  <c r="AG144" i="16" s="1"/>
  <c r="AB137" i="7"/>
  <c r="AE144" i="16" s="1"/>
  <c r="Z133" i="7"/>
  <c r="C140" i="16" s="1"/>
  <c r="AF133" i="7"/>
  <c r="E140" i="16" s="1"/>
  <c r="AH133" i="7"/>
  <c r="AG140" i="16" s="1"/>
  <c r="AB133" i="7"/>
  <c r="AE140" i="16" s="1"/>
  <c r="Z129" i="7"/>
  <c r="C136" i="16" s="1"/>
  <c r="AF129" i="7"/>
  <c r="E136" i="16" s="1"/>
  <c r="AH129" i="7"/>
  <c r="AG136" i="16" s="1"/>
  <c r="AB129" i="7"/>
  <c r="AE136" i="16" s="1"/>
  <c r="Z125" i="7"/>
  <c r="C132" i="16" s="1"/>
  <c r="AF125" i="7"/>
  <c r="E132" i="16" s="1"/>
  <c r="AH125" i="7"/>
  <c r="AG132" i="16" s="1"/>
  <c r="AB125" i="7"/>
  <c r="AE132" i="16" s="1"/>
  <c r="Z121" i="7"/>
  <c r="C128" i="16" s="1"/>
  <c r="AF121" i="7"/>
  <c r="E128" i="16" s="1"/>
  <c r="AH121" i="7"/>
  <c r="AG128" i="16" s="1"/>
  <c r="AB121" i="7"/>
  <c r="AE128" i="16" s="1"/>
  <c r="Z117" i="7"/>
  <c r="C124" i="16" s="1"/>
  <c r="AF117" i="7"/>
  <c r="E124" i="16" s="1"/>
  <c r="AH117" i="7"/>
  <c r="AG124" i="16" s="1"/>
  <c r="AB117" i="7"/>
  <c r="AE124" i="16" s="1"/>
  <c r="Z113" i="7"/>
  <c r="C120" i="16" s="1"/>
  <c r="AF113" i="7"/>
  <c r="E120" i="16" s="1"/>
  <c r="AB113" i="7"/>
  <c r="AE120" i="16" s="1"/>
  <c r="AH113" i="7"/>
  <c r="AG120" i="16" s="1"/>
  <c r="Z109" i="7"/>
  <c r="C116" i="16" s="1"/>
  <c r="AF109" i="7"/>
  <c r="E116" i="16" s="1"/>
  <c r="AB109" i="7"/>
  <c r="AE116" i="16" s="1"/>
  <c r="AH109" i="7"/>
  <c r="AG116" i="16" s="1"/>
  <c r="Z105" i="7"/>
  <c r="C112" i="16" s="1"/>
  <c r="AF105" i="7"/>
  <c r="E112" i="16" s="1"/>
  <c r="AB105" i="7"/>
  <c r="AE112" i="16" s="1"/>
  <c r="AH105" i="7"/>
  <c r="AG112" i="16" s="1"/>
  <c r="V101" i="7"/>
  <c r="Z101" i="7"/>
  <c r="C108" i="16" s="1"/>
  <c r="AF101" i="7"/>
  <c r="E108" i="16" s="1"/>
  <c r="AB101" i="7"/>
  <c r="AE108" i="16" s="1"/>
  <c r="AH101" i="7"/>
  <c r="AG108" i="16" s="1"/>
  <c r="V97" i="7"/>
  <c r="Z97" i="7"/>
  <c r="C104" i="16" s="1"/>
  <c r="AF97" i="7"/>
  <c r="E104" i="16" s="1"/>
  <c r="AH97" i="7"/>
  <c r="AG104" i="16" s="1"/>
  <c r="AB97" i="7"/>
  <c r="AE104" i="16" s="1"/>
  <c r="V93" i="7"/>
  <c r="Z93" i="7"/>
  <c r="C100" i="16" s="1"/>
  <c r="AF93" i="7"/>
  <c r="E100" i="16" s="1"/>
  <c r="AB93" i="7"/>
  <c r="AE100" i="16" s="1"/>
  <c r="AH93" i="7"/>
  <c r="AG100" i="16" s="1"/>
  <c r="V89" i="7"/>
  <c r="Z89" i="7"/>
  <c r="C96" i="16" s="1"/>
  <c r="AF89" i="7"/>
  <c r="E96" i="16" s="1"/>
  <c r="AB89" i="7"/>
  <c r="AE96" i="16" s="1"/>
  <c r="AH89" i="7"/>
  <c r="AG96" i="16" s="1"/>
  <c r="V85" i="7"/>
  <c r="Z85" i="7"/>
  <c r="C92" i="16" s="1"/>
  <c r="AF85" i="7"/>
  <c r="E92" i="16" s="1"/>
  <c r="AB85" i="7"/>
  <c r="AE92" i="16" s="1"/>
  <c r="AH85" i="7"/>
  <c r="AG92" i="16" s="1"/>
  <c r="V81" i="7"/>
  <c r="Z81" i="7"/>
  <c r="C88" i="16" s="1"/>
  <c r="AF81" i="7"/>
  <c r="E88" i="16" s="1"/>
  <c r="AH81" i="7"/>
  <c r="AG88" i="16" s="1"/>
  <c r="AB81" i="7"/>
  <c r="AE88" i="16" s="1"/>
  <c r="V77" i="7"/>
  <c r="Z77" i="7"/>
  <c r="C84" i="16" s="1"/>
  <c r="AF77" i="7"/>
  <c r="E84" i="16" s="1"/>
  <c r="AB77" i="7"/>
  <c r="AE84" i="16" s="1"/>
  <c r="AH77" i="7"/>
  <c r="AG84" i="16" s="1"/>
  <c r="V73" i="7"/>
  <c r="Z73" i="7"/>
  <c r="C80" i="16" s="1"/>
  <c r="AF73" i="7"/>
  <c r="E80" i="16" s="1"/>
  <c r="AB73" i="7"/>
  <c r="AE80" i="16" s="1"/>
  <c r="AH73" i="7"/>
  <c r="AG80" i="16" s="1"/>
  <c r="V69" i="7"/>
  <c r="Z69" i="7"/>
  <c r="C76" i="16" s="1"/>
  <c r="AF69" i="7"/>
  <c r="E76" i="16" s="1"/>
  <c r="AB69" i="7"/>
  <c r="AE76" i="16" s="1"/>
  <c r="AH69" i="7"/>
  <c r="AG76" i="16" s="1"/>
  <c r="V65" i="7"/>
  <c r="Z65" i="7"/>
  <c r="C72" i="16" s="1"/>
  <c r="AF65" i="7"/>
  <c r="E72" i="16" s="1"/>
  <c r="AH65" i="7"/>
  <c r="AG72" i="16" s="1"/>
  <c r="AB65" i="7"/>
  <c r="AE72" i="16" s="1"/>
  <c r="V61" i="7"/>
  <c r="Z61" i="7"/>
  <c r="C68" i="16" s="1"/>
  <c r="AF61" i="7"/>
  <c r="E68" i="16" s="1"/>
  <c r="AB61" i="7"/>
  <c r="AE68" i="16" s="1"/>
  <c r="AH61" i="7"/>
  <c r="AG68" i="16" s="1"/>
  <c r="V57" i="7"/>
  <c r="Z57" i="7"/>
  <c r="C64" i="16" s="1"/>
  <c r="AF57" i="7"/>
  <c r="E64" i="16" s="1"/>
  <c r="AB57" i="7"/>
  <c r="AE64" i="16" s="1"/>
  <c r="AH57" i="7"/>
  <c r="AG64" i="16" s="1"/>
  <c r="V53" i="7"/>
  <c r="Z53" i="7"/>
  <c r="C60" i="16" s="1"/>
  <c r="AF53" i="7"/>
  <c r="E60" i="16" s="1"/>
  <c r="AB53" i="7"/>
  <c r="AE60" i="16" s="1"/>
  <c r="AH53" i="7"/>
  <c r="AG60" i="16" s="1"/>
  <c r="V49" i="7"/>
  <c r="Z49" i="7"/>
  <c r="C56" i="16" s="1"/>
  <c r="AF49" i="7"/>
  <c r="E56" i="16" s="1"/>
  <c r="AH49" i="7"/>
  <c r="AG56" i="16" s="1"/>
  <c r="AB49" i="7"/>
  <c r="AE56" i="16" s="1"/>
  <c r="V45" i="7"/>
  <c r="Z45" i="7"/>
  <c r="C52" i="16" s="1"/>
  <c r="AF45" i="7"/>
  <c r="E52" i="16" s="1"/>
  <c r="AH45" i="7"/>
  <c r="AG52" i="16" s="1"/>
  <c r="AB45" i="7"/>
  <c r="AE52" i="16" s="1"/>
  <c r="V41" i="7"/>
  <c r="Z41" i="7"/>
  <c r="C48" i="16" s="1"/>
  <c r="AF41" i="7"/>
  <c r="E48" i="16" s="1"/>
  <c r="AB41" i="7"/>
  <c r="AE48" i="16" s="1"/>
  <c r="AH41" i="7"/>
  <c r="AG48" i="16" s="1"/>
  <c r="V37" i="7"/>
  <c r="Z37" i="7"/>
  <c r="C44" i="16" s="1"/>
  <c r="AF37" i="7"/>
  <c r="E44" i="16" s="1"/>
  <c r="AB37" i="7"/>
  <c r="AE44" i="16" s="1"/>
  <c r="AH37" i="7"/>
  <c r="AG44" i="16" s="1"/>
  <c r="Z33" i="7"/>
  <c r="C40" i="16" s="1"/>
  <c r="AH33" i="7"/>
  <c r="AG40" i="16" s="1"/>
  <c r="AB33" i="7"/>
  <c r="AE40" i="16" s="1"/>
  <c r="AF33" i="7"/>
  <c r="E40" i="16" s="1"/>
  <c r="V29" i="7"/>
  <c r="AB29" i="7"/>
  <c r="AE36" i="16" s="1"/>
  <c r="AF29" i="7"/>
  <c r="E36" i="16" s="1"/>
  <c r="Z29" i="7"/>
  <c r="C36" i="16" s="1"/>
  <c r="AH29" i="7"/>
  <c r="AG36" i="16" s="1"/>
  <c r="V25" i="7"/>
  <c r="AF25" i="7"/>
  <c r="E32" i="16" s="1"/>
  <c r="Z25" i="7"/>
  <c r="C32" i="16" s="1"/>
  <c r="AH25" i="7"/>
  <c r="AG32" i="16" s="1"/>
  <c r="AB25" i="7"/>
  <c r="AE32" i="16" s="1"/>
  <c r="V21" i="7"/>
  <c r="AF21" i="7"/>
  <c r="E28" i="16" s="1"/>
  <c r="Z21" i="7"/>
  <c r="C28" i="16" s="1"/>
  <c r="AH21" i="7"/>
  <c r="AG28" i="16" s="1"/>
  <c r="AB21" i="7"/>
  <c r="AE28" i="16" s="1"/>
  <c r="V17" i="7"/>
  <c r="AH17" i="7"/>
  <c r="AG24" i="16" s="1"/>
  <c r="Z17" i="7"/>
  <c r="C24" i="16" s="1"/>
  <c r="AB17" i="7"/>
  <c r="AE24" i="16" s="1"/>
  <c r="AF17" i="7"/>
  <c r="E24" i="16" s="1"/>
  <c r="V13" i="7"/>
  <c r="AB13" i="7"/>
  <c r="AE20" i="16" s="1"/>
  <c r="AF13" i="7"/>
  <c r="E20" i="16" s="1"/>
  <c r="AH13" i="7"/>
  <c r="AG20" i="16" s="1"/>
  <c r="Z13" i="7"/>
  <c r="C20" i="16" s="1"/>
  <c r="AH9" i="7"/>
  <c r="AG16" i="16" s="1"/>
  <c r="Z9" i="7"/>
  <c r="C16" i="16" s="1"/>
  <c r="AB9" i="7"/>
  <c r="AE16" i="16" s="1"/>
  <c r="AF9" i="7"/>
  <c r="E16" i="16" s="1"/>
  <c r="Z5" i="7"/>
  <c r="C12" i="16" s="1"/>
  <c r="AF5" i="7"/>
  <c r="E12" i="16" s="1"/>
  <c r="AB5" i="7"/>
  <c r="AE12" i="16" s="1"/>
  <c r="AH5" i="7"/>
  <c r="AG12" i="16" s="1"/>
  <c r="AR175" i="7"/>
  <c r="I182" i="16" s="1"/>
  <c r="AT175" i="7"/>
  <c r="AK182" i="16" s="1"/>
  <c r="AV175" i="7"/>
  <c r="AO175" i="7"/>
  <c r="H182" i="16" s="1"/>
  <c r="AQ175" i="7"/>
  <c r="AJ182" i="16" s="1"/>
  <c r="AR171" i="7"/>
  <c r="I178" i="16" s="1"/>
  <c r="AT171" i="7"/>
  <c r="AK178" i="16" s="1"/>
  <c r="AO171" i="7"/>
  <c r="H178" i="16" s="1"/>
  <c r="AQ171" i="7"/>
  <c r="AJ178" i="16" s="1"/>
  <c r="AV171" i="7"/>
  <c r="AR167" i="7"/>
  <c r="I174" i="16" s="1"/>
  <c r="AT167" i="7"/>
  <c r="AK174" i="16" s="1"/>
  <c r="AQ167" i="7"/>
  <c r="AJ174" i="16" s="1"/>
  <c r="AO167" i="7"/>
  <c r="H174" i="16" s="1"/>
  <c r="AV167" i="7"/>
  <c r="AR163" i="7"/>
  <c r="I170" i="16" s="1"/>
  <c r="AT163" i="7"/>
  <c r="AK170" i="16" s="1"/>
  <c r="AV163" i="7"/>
  <c r="AO163" i="7"/>
  <c r="H170" i="16" s="1"/>
  <c r="AQ163" i="7"/>
  <c r="AJ170" i="16" s="1"/>
  <c r="AR159" i="7"/>
  <c r="I166" i="16" s="1"/>
  <c r="AT159" i="7"/>
  <c r="AK166" i="16" s="1"/>
  <c r="AV159" i="7"/>
  <c r="AO159" i="7"/>
  <c r="H166" i="16" s="1"/>
  <c r="AQ159" i="7"/>
  <c r="AJ166" i="16" s="1"/>
  <c r="AR155" i="7"/>
  <c r="I162" i="16" s="1"/>
  <c r="AV155" i="7"/>
  <c r="AT155" i="7"/>
  <c r="AK162" i="16" s="1"/>
  <c r="AO155" i="7"/>
  <c r="H162" i="16" s="1"/>
  <c r="AQ155" i="7"/>
  <c r="AJ162" i="16" s="1"/>
  <c r="AT151" i="7"/>
  <c r="AK158" i="16" s="1"/>
  <c r="AO151" i="7"/>
  <c r="H158" i="16" s="1"/>
  <c r="AV151" i="7"/>
  <c r="AR151" i="7"/>
  <c r="I158" i="16" s="1"/>
  <c r="AQ151" i="7"/>
  <c r="AJ158" i="16" s="1"/>
  <c r="AT147" i="7"/>
  <c r="AK154" i="16" s="1"/>
  <c r="AO147" i="7"/>
  <c r="H154" i="16" s="1"/>
  <c r="AV147" i="7"/>
  <c r="AR147" i="7"/>
  <c r="I154" i="16" s="1"/>
  <c r="AQ147" i="7"/>
  <c r="AJ154" i="16" s="1"/>
  <c r="AT143" i="7"/>
  <c r="AK150" i="16" s="1"/>
  <c r="AO143" i="7"/>
  <c r="H150" i="16" s="1"/>
  <c r="AV143" i="7"/>
  <c r="AR143" i="7"/>
  <c r="I150" i="16" s="1"/>
  <c r="AQ143" i="7"/>
  <c r="AJ150" i="16" s="1"/>
  <c r="AT139" i="7"/>
  <c r="AK146" i="16" s="1"/>
  <c r="AO139" i="7"/>
  <c r="H146" i="16" s="1"/>
  <c r="AV139" i="7"/>
  <c r="AQ139" i="7"/>
  <c r="AJ146" i="16" s="1"/>
  <c r="AR139" i="7"/>
  <c r="I146" i="16" s="1"/>
  <c r="AT135" i="7"/>
  <c r="AK142" i="16" s="1"/>
  <c r="AO135" i="7"/>
  <c r="H142" i="16" s="1"/>
  <c r="AV135" i="7"/>
  <c r="AR135" i="7"/>
  <c r="I142" i="16" s="1"/>
  <c r="AQ135" i="7"/>
  <c r="AJ142" i="16" s="1"/>
  <c r="AT131" i="7"/>
  <c r="AK138" i="16" s="1"/>
  <c r="AO131" i="7"/>
  <c r="H138" i="16" s="1"/>
  <c r="AV131" i="7"/>
  <c r="AR131" i="7"/>
  <c r="I138" i="16" s="1"/>
  <c r="AQ131" i="7"/>
  <c r="AJ138" i="16" s="1"/>
  <c r="AO127" i="7"/>
  <c r="H134" i="16" s="1"/>
  <c r="AR127" i="7"/>
  <c r="I134" i="16" s="1"/>
  <c r="AQ127" i="7"/>
  <c r="AJ134" i="16" s="1"/>
  <c r="AT127" i="7"/>
  <c r="AK134" i="16" s="1"/>
  <c r="AV127" i="7"/>
  <c r="AO123" i="7"/>
  <c r="H130" i="16" s="1"/>
  <c r="AR123" i="7"/>
  <c r="I130" i="16" s="1"/>
  <c r="AQ123" i="7"/>
  <c r="AJ130" i="16" s="1"/>
  <c r="AT123" i="7"/>
  <c r="AK130" i="16" s="1"/>
  <c r="AV123" i="7"/>
  <c r="AO119" i="7"/>
  <c r="H126" i="16" s="1"/>
  <c r="AR119" i="7"/>
  <c r="I126" i="16" s="1"/>
  <c r="AQ119" i="7"/>
  <c r="AJ126" i="16" s="1"/>
  <c r="AT119" i="7"/>
  <c r="AK126" i="16" s="1"/>
  <c r="AV119" i="7"/>
  <c r="AO115" i="7"/>
  <c r="H122" i="16" s="1"/>
  <c r="AR115" i="7"/>
  <c r="I122" i="16" s="1"/>
  <c r="AQ115" i="7"/>
  <c r="AJ122" i="16" s="1"/>
  <c r="AT115" i="7"/>
  <c r="AK122" i="16" s="1"/>
  <c r="AV115" i="7"/>
  <c r="AO111" i="7"/>
  <c r="H118" i="16" s="1"/>
  <c r="AQ111" i="7"/>
  <c r="AJ118" i="16" s="1"/>
  <c r="AV111" i="7"/>
  <c r="AR111" i="7"/>
  <c r="I118" i="16" s="1"/>
  <c r="AT111" i="7"/>
  <c r="AK118" i="16" s="1"/>
  <c r="AO107" i="7"/>
  <c r="H114" i="16" s="1"/>
  <c r="AQ107" i="7"/>
  <c r="AJ114" i="16" s="1"/>
  <c r="AV107" i="7"/>
  <c r="AR107" i="7"/>
  <c r="I114" i="16" s="1"/>
  <c r="AT107" i="7"/>
  <c r="AK114" i="16" s="1"/>
  <c r="AO103" i="7"/>
  <c r="H110" i="16" s="1"/>
  <c r="AQ103" i="7"/>
  <c r="AJ110" i="16" s="1"/>
  <c r="AV103" i="7"/>
  <c r="AR103" i="7"/>
  <c r="I110" i="16" s="1"/>
  <c r="AT103" i="7"/>
  <c r="AK110" i="16" s="1"/>
  <c r="W174" i="7"/>
  <c r="B181" i="16" s="1"/>
  <c r="AC174" i="7"/>
  <c r="D181" i="16" s="1"/>
  <c r="AI174" i="7"/>
  <c r="F181" i="16" s="1"/>
  <c r="Y174" i="7"/>
  <c r="AD181" i="16" s="1"/>
  <c r="AE174" i="7"/>
  <c r="AF181" i="16" s="1"/>
  <c r="AK174" i="7"/>
  <c r="AH181" i="16" s="1"/>
  <c r="W170" i="7"/>
  <c r="B177" i="16" s="1"/>
  <c r="AC170" i="7"/>
  <c r="D177" i="16" s="1"/>
  <c r="AI170" i="7"/>
  <c r="F177" i="16" s="1"/>
  <c r="Y170" i="7"/>
  <c r="AD177" i="16" s="1"/>
  <c r="AE170" i="7"/>
  <c r="AF177" i="16" s="1"/>
  <c r="AK170" i="7"/>
  <c r="AH177" i="16" s="1"/>
  <c r="W166" i="7"/>
  <c r="B173" i="16" s="1"/>
  <c r="AC166" i="7"/>
  <c r="D173" i="16" s="1"/>
  <c r="AI166" i="7"/>
  <c r="F173" i="16" s="1"/>
  <c r="Y166" i="7"/>
  <c r="AD173" i="16" s="1"/>
  <c r="AE166" i="7"/>
  <c r="AF173" i="16" s="1"/>
  <c r="AK166" i="7"/>
  <c r="AH173" i="16" s="1"/>
  <c r="W162" i="7"/>
  <c r="B169" i="16" s="1"/>
  <c r="AC162" i="7"/>
  <c r="D169" i="16" s="1"/>
  <c r="AI162" i="7"/>
  <c r="F169" i="16" s="1"/>
  <c r="Y162" i="7"/>
  <c r="AD169" i="16" s="1"/>
  <c r="AE162" i="7"/>
  <c r="AF169" i="16" s="1"/>
  <c r="AK162" i="7"/>
  <c r="AH169" i="16" s="1"/>
  <c r="W158" i="7"/>
  <c r="B165" i="16" s="1"/>
  <c r="AC158" i="7"/>
  <c r="D165" i="16" s="1"/>
  <c r="AI158" i="7"/>
  <c r="F165" i="16" s="1"/>
  <c r="Y158" i="7"/>
  <c r="AD165" i="16" s="1"/>
  <c r="AE158" i="7"/>
  <c r="AF165" i="16" s="1"/>
  <c r="AK158" i="7"/>
  <c r="AH165" i="16" s="1"/>
  <c r="Y154" i="7"/>
  <c r="AD161" i="16" s="1"/>
  <c r="AE154" i="7"/>
  <c r="AF161" i="16" s="1"/>
  <c r="AK154" i="7"/>
  <c r="AH161" i="16" s="1"/>
  <c r="AI154" i="7"/>
  <c r="F161" i="16" s="1"/>
  <c r="AC154" i="7"/>
  <c r="D161" i="16" s="1"/>
  <c r="W154" i="7"/>
  <c r="B161" i="16" s="1"/>
  <c r="W150" i="7"/>
  <c r="B157" i="16" s="1"/>
  <c r="AC150" i="7"/>
  <c r="D157" i="16" s="1"/>
  <c r="AI150" i="7"/>
  <c r="F157" i="16" s="1"/>
  <c r="Y150" i="7"/>
  <c r="AD157" i="16" s="1"/>
  <c r="AE150" i="7"/>
  <c r="AF157" i="16" s="1"/>
  <c r="AK150" i="7"/>
  <c r="AH157" i="16" s="1"/>
  <c r="W146" i="7"/>
  <c r="B153" i="16" s="1"/>
  <c r="AC146" i="7"/>
  <c r="D153" i="16" s="1"/>
  <c r="AI146" i="7"/>
  <c r="F153" i="16" s="1"/>
  <c r="Y146" i="7"/>
  <c r="AD153" i="16" s="1"/>
  <c r="AE146" i="7"/>
  <c r="AF153" i="16" s="1"/>
  <c r="AK146" i="7"/>
  <c r="AH153" i="16" s="1"/>
  <c r="W142" i="7"/>
  <c r="B149" i="16" s="1"/>
  <c r="AC142" i="7"/>
  <c r="D149" i="16" s="1"/>
  <c r="AI142" i="7"/>
  <c r="F149" i="16" s="1"/>
  <c r="Y142" i="7"/>
  <c r="AD149" i="16" s="1"/>
  <c r="AE142" i="7"/>
  <c r="AF149" i="16" s="1"/>
  <c r="AK142" i="7"/>
  <c r="AH149" i="16" s="1"/>
  <c r="W138" i="7"/>
  <c r="B145" i="16" s="1"/>
  <c r="AC138" i="7"/>
  <c r="D145" i="16" s="1"/>
  <c r="AI138" i="7"/>
  <c r="F145" i="16" s="1"/>
  <c r="Y138" i="7"/>
  <c r="AD145" i="16" s="1"/>
  <c r="AE138" i="7"/>
  <c r="AF145" i="16" s="1"/>
  <c r="AK138" i="7"/>
  <c r="AH145" i="16" s="1"/>
  <c r="W134" i="7"/>
  <c r="B141" i="16" s="1"/>
  <c r="AC134" i="7"/>
  <c r="D141" i="16" s="1"/>
  <c r="AI134" i="7"/>
  <c r="F141" i="16" s="1"/>
  <c r="Y134" i="7"/>
  <c r="AD141" i="16" s="1"/>
  <c r="AE134" i="7"/>
  <c r="AF141" i="16" s="1"/>
  <c r="AK134" i="7"/>
  <c r="AH141" i="16" s="1"/>
  <c r="W130" i="7"/>
  <c r="B137" i="16" s="1"/>
  <c r="AC130" i="7"/>
  <c r="D137" i="16" s="1"/>
  <c r="AI130" i="7"/>
  <c r="F137" i="16" s="1"/>
  <c r="Y130" i="7"/>
  <c r="AD137" i="16" s="1"/>
  <c r="AE130" i="7"/>
  <c r="AF137" i="16" s="1"/>
  <c r="AK130" i="7"/>
  <c r="AH137" i="16" s="1"/>
  <c r="Y126" i="7"/>
  <c r="AD133" i="16" s="1"/>
  <c r="AE126" i="7"/>
  <c r="AF133" i="16" s="1"/>
  <c r="AK126" i="7"/>
  <c r="AH133" i="16" s="1"/>
  <c r="AC126" i="7"/>
  <c r="D133" i="16" s="1"/>
  <c r="AI126" i="7"/>
  <c r="F133" i="16" s="1"/>
  <c r="W126" i="7"/>
  <c r="B133" i="16" s="1"/>
  <c r="Y122" i="7"/>
  <c r="AD129" i="16" s="1"/>
  <c r="AE122" i="7"/>
  <c r="AF129" i="16" s="1"/>
  <c r="AK122" i="7"/>
  <c r="AH129" i="16" s="1"/>
  <c r="AC122" i="7"/>
  <c r="D129" i="16" s="1"/>
  <c r="AI122" i="7"/>
  <c r="F129" i="16" s="1"/>
  <c r="W122" i="7"/>
  <c r="B129" i="16" s="1"/>
  <c r="Y118" i="7"/>
  <c r="AD125" i="16" s="1"/>
  <c r="AE118" i="7"/>
  <c r="AF125" i="16" s="1"/>
  <c r="AK118" i="7"/>
  <c r="AH125" i="16" s="1"/>
  <c r="AC118" i="7"/>
  <c r="D125" i="16" s="1"/>
  <c r="AI118" i="7"/>
  <c r="F125" i="16" s="1"/>
  <c r="W118" i="7"/>
  <c r="B125" i="16" s="1"/>
  <c r="Y114" i="7"/>
  <c r="AD121" i="16" s="1"/>
  <c r="AE114" i="7"/>
  <c r="AF121" i="16" s="1"/>
  <c r="AK114" i="7"/>
  <c r="AH121" i="16" s="1"/>
  <c r="AI114" i="7"/>
  <c r="F121" i="16" s="1"/>
  <c r="W114" i="7"/>
  <c r="B121" i="16" s="1"/>
  <c r="AC114" i="7"/>
  <c r="D121" i="16" s="1"/>
  <c r="Y110" i="7"/>
  <c r="AD117" i="16" s="1"/>
  <c r="AE110" i="7"/>
  <c r="AF117" i="16" s="1"/>
  <c r="AK110" i="7"/>
  <c r="AH117" i="16" s="1"/>
  <c r="W110" i="7"/>
  <c r="B117" i="16" s="1"/>
  <c r="AC110" i="7"/>
  <c r="D117" i="16" s="1"/>
  <c r="AI110" i="7"/>
  <c r="F117" i="16" s="1"/>
  <c r="Y106" i="7"/>
  <c r="AD113" i="16" s="1"/>
  <c r="AE106" i="7"/>
  <c r="AF113" i="16" s="1"/>
  <c r="AK106" i="7"/>
  <c r="AH113" i="16" s="1"/>
  <c r="AI106" i="7"/>
  <c r="F113" i="16" s="1"/>
  <c r="AC106" i="7"/>
  <c r="D113" i="16" s="1"/>
  <c r="W106" i="7"/>
  <c r="B113" i="16" s="1"/>
  <c r="U102" i="7"/>
  <c r="W102" i="7"/>
  <c r="B109" i="16" s="1"/>
  <c r="AC102" i="7"/>
  <c r="D109" i="16" s="1"/>
  <c r="AI102" i="7"/>
  <c r="F109" i="16" s="1"/>
  <c r="Y102" i="7"/>
  <c r="AD109" i="16" s="1"/>
  <c r="AE102" i="7"/>
  <c r="AF109" i="16" s="1"/>
  <c r="AK102" i="7"/>
  <c r="AH109" i="16" s="1"/>
  <c r="U98" i="7"/>
  <c r="Y98" i="7"/>
  <c r="AD105" i="16" s="1"/>
  <c r="AE98" i="7"/>
  <c r="AF105" i="16" s="1"/>
  <c r="AK98" i="7"/>
  <c r="AH105" i="16" s="1"/>
  <c r="W98" i="7"/>
  <c r="B105" i="16" s="1"/>
  <c r="AC98" i="7"/>
  <c r="D105" i="16" s="1"/>
  <c r="AI98" i="7"/>
  <c r="F105" i="16" s="1"/>
  <c r="Y94" i="7"/>
  <c r="AD101" i="16" s="1"/>
  <c r="AE94" i="7"/>
  <c r="AF101" i="16" s="1"/>
  <c r="AK94" i="7"/>
  <c r="AH101" i="16" s="1"/>
  <c r="AI94" i="7"/>
  <c r="F101" i="16" s="1"/>
  <c r="W94" i="7"/>
  <c r="B101" i="16" s="1"/>
  <c r="AC94" i="7"/>
  <c r="D101" i="16" s="1"/>
  <c r="Y90" i="7"/>
  <c r="AD97" i="16" s="1"/>
  <c r="AE90" i="7"/>
  <c r="AF97" i="16" s="1"/>
  <c r="AK90" i="7"/>
  <c r="AH97" i="16" s="1"/>
  <c r="AC90" i="7"/>
  <c r="D97" i="16" s="1"/>
  <c r="AI90" i="7"/>
  <c r="F97" i="16" s="1"/>
  <c r="W90" i="7"/>
  <c r="B97" i="16" s="1"/>
  <c r="Y86" i="7"/>
  <c r="AD93" i="16" s="1"/>
  <c r="AE86" i="7"/>
  <c r="AF93" i="16" s="1"/>
  <c r="AK86" i="7"/>
  <c r="AH93" i="16" s="1"/>
  <c r="W86" i="7"/>
  <c r="B93" i="16" s="1"/>
  <c r="AC86" i="7"/>
  <c r="D93" i="16" s="1"/>
  <c r="AI86" i="7"/>
  <c r="F93" i="16" s="1"/>
  <c r="U82" i="7"/>
  <c r="Y82" i="7"/>
  <c r="AD89" i="16" s="1"/>
  <c r="AE82" i="7"/>
  <c r="AF89" i="16" s="1"/>
  <c r="AK82" i="7"/>
  <c r="AH89" i="16" s="1"/>
  <c r="W82" i="7"/>
  <c r="B89" i="16" s="1"/>
  <c r="AC82" i="7"/>
  <c r="D89" i="16" s="1"/>
  <c r="AI82" i="7"/>
  <c r="F89" i="16" s="1"/>
  <c r="U78" i="7"/>
  <c r="Y78" i="7"/>
  <c r="AD85" i="16" s="1"/>
  <c r="AE78" i="7"/>
  <c r="AF85" i="16" s="1"/>
  <c r="AK78" i="7"/>
  <c r="AH85" i="16" s="1"/>
  <c r="AI78" i="7"/>
  <c r="F85" i="16" s="1"/>
  <c r="W78" i="7"/>
  <c r="B85" i="16" s="1"/>
  <c r="AC78" i="7"/>
  <c r="D85" i="16" s="1"/>
  <c r="U74" i="7"/>
  <c r="Y74" i="7"/>
  <c r="AD81" i="16" s="1"/>
  <c r="AE74" i="7"/>
  <c r="AF81" i="16" s="1"/>
  <c r="AK74" i="7"/>
  <c r="AH81" i="16" s="1"/>
  <c r="AC74" i="7"/>
  <c r="D81" i="16" s="1"/>
  <c r="AI74" i="7"/>
  <c r="F81" i="16" s="1"/>
  <c r="W74" i="7"/>
  <c r="B81" i="16" s="1"/>
  <c r="U70" i="7"/>
  <c r="Y70" i="7"/>
  <c r="AD77" i="16" s="1"/>
  <c r="AE70" i="7"/>
  <c r="AF77" i="16" s="1"/>
  <c r="AK70" i="7"/>
  <c r="AH77" i="16" s="1"/>
  <c r="W70" i="7"/>
  <c r="B77" i="16" s="1"/>
  <c r="AC70" i="7"/>
  <c r="D77" i="16" s="1"/>
  <c r="AI70" i="7"/>
  <c r="F77" i="16" s="1"/>
  <c r="U66" i="7"/>
  <c r="Y66" i="7"/>
  <c r="AD73" i="16" s="1"/>
  <c r="AE66" i="7"/>
  <c r="AF73" i="16" s="1"/>
  <c r="AK66" i="7"/>
  <c r="AH73" i="16" s="1"/>
  <c r="W66" i="7"/>
  <c r="B73" i="16" s="1"/>
  <c r="AC66" i="7"/>
  <c r="D73" i="16" s="1"/>
  <c r="AI66" i="7"/>
  <c r="F73" i="16" s="1"/>
  <c r="U62" i="7"/>
  <c r="Y62" i="7"/>
  <c r="AD69" i="16" s="1"/>
  <c r="AE62" i="7"/>
  <c r="AF69" i="16" s="1"/>
  <c r="AK62" i="7"/>
  <c r="AH69" i="16" s="1"/>
  <c r="AI62" i="7"/>
  <c r="F69" i="16" s="1"/>
  <c r="W62" i="7"/>
  <c r="B69" i="16" s="1"/>
  <c r="AC62" i="7"/>
  <c r="D69" i="16" s="1"/>
  <c r="Y58" i="7"/>
  <c r="AD65" i="16" s="1"/>
  <c r="AE58" i="7"/>
  <c r="AF65" i="16" s="1"/>
  <c r="AK58" i="7"/>
  <c r="AH65" i="16" s="1"/>
  <c r="AC58" i="7"/>
  <c r="D65" i="16" s="1"/>
  <c r="AI58" i="7"/>
  <c r="F65" i="16" s="1"/>
  <c r="W58" i="7"/>
  <c r="B65" i="16" s="1"/>
  <c r="Y54" i="7"/>
  <c r="AD61" i="16" s="1"/>
  <c r="AE54" i="7"/>
  <c r="AF61" i="16" s="1"/>
  <c r="AK54" i="7"/>
  <c r="AH61" i="16" s="1"/>
  <c r="W54" i="7"/>
  <c r="B61" i="16" s="1"/>
  <c r="AC54" i="7"/>
  <c r="D61" i="16" s="1"/>
  <c r="AI54" i="7"/>
  <c r="F61" i="16" s="1"/>
  <c r="Y50" i="7"/>
  <c r="AD57" i="16" s="1"/>
  <c r="AE50" i="7"/>
  <c r="AF57" i="16" s="1"/>
  <c r="AK50" i="7"/>
  <c r="AH57" i="16" s="1"/>
  <c r="W50" i="7"/>
  <c r="B57" i="16" s="1"/>
  <c r="AC50" i="7"/>
  <c r="D57" i="16" s="1"/>
  <c r="AI50" i="7"/>
  <c r="F57" i="16" s="1"/>
  <c r="U46" i="7"/>
  <c r="Y46" i="7"/>
  <c r="AD53" i="16" s="1"/>
  <c r="AE46" i="7"/>
  <c r="AF53" i="16" s="1"/>
  <c r="AC46" i="7"/>
  <c r="D53" i="16" s="1"/>
  <c r="AK46" i="7"/>
  <c r="AH53" i="16" s="1"/>
  <c r="W46" i="7"/>
  <c r="B53" i="16" s="1"/>
  <c r="AI46" i="7"/>
  <c r="F53" i="16" s="1"/>
  <c r="U42" i="7"/>
  <c r="Y42" i="7"/>
  <c r="AD49" i="16" s="1"/>
  <c r="AE42" i="7"/>
  <c r="AF49" i="16" s="1"/>
  <c r="AK42" i="7"/>
  <c r="AH49" i="16" s="1"/>
  <c r="W42" i="7"/>
  <c r="B49" i="16" s="1"/>
  <c r="AI42" i="7"/>
  <c r="F49" i="16" s="1"/>
  <c r="AC42" i="7"/>
  <c r="D49" i="16" s="1"/>
  <c r="Y38" i="7"/>
  <c r="AD45" i="16" s="1"/>
  <c r="AE38" i="7"/>
  <c r="AF45" i="16" s="1"/>
  <c r="AK38" i="7"/>
  <c r="AH45" i="16" s="1"/>
  <c r="AC38" i="7"/>
  <c r="D45" i="16" s="1"/>
  <c r="AI38" i="7"/>
  <c r="F45" i="16" s="1"/>
  <c r="W38" i="7"/>
  <c r="B45" i="16" s="1"/>
  <c r="Y34" i="7"/>
  <c r="AD41" i="16" s="1"/>
  <c r="AE34" i="7"/>
  <c r="AF41" i="16" s="1"/>
  <c r="AK34" i="7"/>
  <c r="AH41" i="16" s="1"/>
  <c r="W34" i="7"/>
  <c r="B41" i="16" s="1"/>
  <c r="AC34" i="7"/>
  <c r="D41" i="16" s="1"/>
  <c r="AI34" i="7"/>
  <c r="F41" i="16" s="1"/>
  <c r="Y30" i="7"/>
  <c r="AD37" i="16" s="1"/>
  <c r="AE30" i="7"/>
  <c r="AF37" i="16" s="1"/>
  <c r="AK30" i="7"/>
  <c r="AH37" i="16" s="1"/>
  <c r="AI30" i="7"/>
  <c r="F37" i="16" s="1"/>
  <c r="AC30" i="7"/>
  <c r="D37" i="16" s="1"/>
  <c r="W30" i="7"/>
  <c r="B37" i="16" s="1"/>
  <c r="Y26" i="7"/>
  <c r="AD33" i="16" s="1"/>
  <c r="AE26" i="7"/>
  <c r="AF33" i="16" s="1"/>
  <c r="AK26" i="7"/>
  <c r="AH33" i="16" s="1"/>
  <c r="AC26" i="7"/>
  <c r="D33" i="16" s="1"/>
  <c r="W26" i="7"/>
  <c r="B33" i="16" s="1"/>
  <c r="AI26" i="7"/>
  <c r="F33" i="16" s="1"/>
  <c r="Y22" i="7"/>
  <c r="AD29" i="16" s="1"/>
  <c r="AE22" i="7"/>
  <c r="AF29" i="16" s="1"/>
  <c r="AK22" i="7"/>
  <c r="AH29" i="16" s="1"/>
  <c r="W22" i="7"/>
  <c r="B29" i="16" s="1"/>
  <c r="AI22" i="7"/>
  <c r="F29" i="16" s="1"/>
  <c r="AC22" i="7"/>
  <c r="D29" i="16" s="1"/>
  <c r="Y18" i="7"/>
  <c r="AD25" i="16" s="1"/>
  <c r="AE18" i="7"/>
  <c r="AF25" i="16" s="1"/>
  <c r="AK18" i="7"/>
  <c r="AH25" i="16" s="1"/>
  <c r="AC18" i="7"/>
  <c r="D25" i="16" s="1"/>
  <c r="W18" i="7"/>
  <c r="B25" i="16" s="1"/>
  <c r="AI18" i="7"/>
  <c r="F25" i="16" s="1"/>
  <c r="Y14" i="7"/>
  <c r="AD21" i="16" s="1"/>
  <c r="AE14" i="7"/>
  <c r="AF21" i="16" s="1"/>
  <c r="AK14" i="7"/>
  <c r="AH21" i="16" s="1"/>
  <c r="W14" i="7"/>
  <c r="B21" i="16" s="1"/>
  <c r="AI14" i="7"/>
  <c r="F21" i="16" s="1"/>
  <c r="AC14" i="7"/>
  <c r="D21" i="16" s="1"/>
  <c r="Y10" i="7"/>
  <c r="AD17" i="16" s="1"/>
  <c r="AE10" i="7"/>
  <c r="AF17" i="16" s="1"/>
  <c r="AK10" i="7"/>
  <c r="AH17" i="16" s="1"/>
  <c r="AC10" i="7"/>
  <c r="D17" i="16" s="1"/>
  <c r="W10" i="7"/>
  <c r="B17" i="16" s="1"/>
  <c r="AI10" i="7"/>
  <c r="F17" i="16" s="1"/>
  <c r="Y6" i="7"/>
  <c r="AD13" i="16" s="1"/>
  <c r="AE6" i="7"/>
  <c r="AF13" i="16" s="1"/>
  <c r="AK6" i="7"/>
  <c r="AH13" i="16" s="1"/>
  <c r="AI6" i="7"/>
  <c r="F13" i="16" s="1"/>
  <c r="W6" i="7"/>
  <c r="B13" i="16" s="1"/>
  <c r="AC6" i="7"/>
  <c r="Z172" i="7"/>
  <c r="C179" i="16" s="1"/>
  <c r="AF172" i="7"/>
  <c r="E179" i="16" s="1"/>
  <c r="AB172" i="7"/>
  <c r="AE179" i="16" s="1"/>
  <c r="AH172" i="7"/>
  <c r="AG179" i="16" s="1"/>
  <c r="Z168" i="7"/>
  <c r="C175" i="16" s="1"/>
  <c r="AF168" i="7"/>
  <c r="E175" i="16" s="1"/>
  <c r="AB168" i="7"/>
  <c r="AE175" i="16" s="1"/>
  <c r="AH168" i="7"/>
  <c r="AG175" i="16" s="1"/>
  <c r="Z164" i="7"/>
  <c r="C171" i="16" s="1"/>
  <c r="AF164" i="7"/>
  <c r="E171" i="16" s="1"/>
  <c r="AB164" i="7"/>
  <c r="AE171" i="16" s="1"/>
  <c r="AH164" i="7"/>
  <c r="AG171" i="16" s="1"/>
  <c r="Z160" i="7"/>
  <c r="C167" i="16" s="1"/>
  <c r="AF160" i="7"/>
  <c r="E167" i="16" s="1"/>
  <c r="AB160" i="7"/>
  <c r="AE167" i="16" s="1"/>
  <c r="AH160" i="7"/>
  <c r="AG167" i="16" s="1"/>
  <c r="Z156" i="7"/>
  <c r="C163" i="16" s="1"/>
  <c r="AF156" i="7"/>
  <c r="E163" i="16" s="1"/>
  <c r="AB156" i="7"/>
  <c r="AE163" i="16" s="1"/>
  <c r="AH156" i="7"/>
  <c r="AG163" i="16" s="1"/>
  <c r="Z152" i="7"/>
  <c r="C159" i="16" s="1"/>
  <c r="AF152" i="7"/>
  <c r="E159" i="16" s="1"/>
  <c r="AB152" i="7"/>
  <c r="AE159" i="16" s="1"/>
  <c r="AH152" i="7"/>
  <c r="AG159" i="16" s="1"/>
  <c r="Z148" i="7"/>
  <c r="C155" i="16" s="1"/>
  <c r="AF148" i="7"/>
  <c r="E155" i="16" s="1"/>
  <c r="AB148" i="7"/>
  <c r="AE155" i="16" s="1"/>
  <c r="AH148" i="7"/>
  <c r="AG155" i="16" s="1"/>
  <c r="Z144" i="7"/>
  <c r="C151" i="16" s="1"/>
  <c r="AF144" i="7"/>
  <c r="E151" i="16" s="1"/>
  <c r="AB144" i="7"/>
  <c r="AE151" i="16" s="1"/>
  <c r="AH144" i="7"/>
  <c r="AG151" i="16" s="1"/>
  <c r="Z140" i="7"/>
  <c r="C147" i="16" s="1"/>
  <c r="AF140" i="7"/>
  <c r="E147" i="16" s="1"/>
  <c r="AB140" i="7"/>
  <c r="AE147" i="16" s="1"/>
  <c r="AH140" i="7"/>
  <c r="AG147" i="16" s="1"/>
  <c r="Z136" i="7"/>
  <c r="C143" i="16" s="1"/>
  <c r="AF136" i="7"/>
  <c r="E143" i="16" s="1"/>
  <c r="AB136" i="7"/>
  <c r="AE143" i="16" s="1"/>
  <c r="AH136" i="7"/>
  <c r="AG143" i="16" s="1"/>
  <c r="Z132" i="7"/>
  <c r="C139" i="16" s="1"/>
  <c r="AF132" i="7"/>
  <c r="E139" i="16" s="1"/>
  <c r="AB132" i="7"/>
  <c r="AE139" i="16" s="1"/>
  <c r="AH132" i="7"/>
  <c r="AG139" i="16" s="1"/>
  <c r="AB128" i="7"/>
  <c r="AE135" i="16" s="1"/>
  <c r="AH128" i="7"/>
  <c r="AG135" i="16" s="1"/>
  <c r="AF128" i="7"/>
  <c r="E135" i="16" s="1"/>
  <c r="Z128" i="7"/>
  <c r="C135" i="16" s="1"/>
  <c r="AB124" i="7"/>
  <c r="AE131" i="16" s="1"/>
  <c r="AH124" i="7"/>
  <c r="AG131" i="16" s="1"/>
  <c r="AF124" i="7"/>
  <c r="E131" i="16" s="1"/>
  <c r="Z124" i="7"/>
  <c r="C131" i="16" s="1"/>
  <c r="AB120" i="7"/>
  <c r="AE127" i="16" s="1"/>
  <c r="AH120" i="7"/>
  <c r="AG127" i="16" s="1"/>
  <c r="AF120" i="7"/>
  <c r="E127" i="16" s="1"/>
  <c r="Z120" i="7"/>
  <c r="C127" i="16" s="1"/>
  <c r="AB116" i="7"/>
  <c r="AE123" i="16" s="1"/>
  <c r="AH116" i="7"/>
  <c r="AG123" i="16" s="1"/>
  <c r="AF116" i="7"/>
  <c r="E123" i="16" s="1"/>
  <c r="Z116" i="7"/>
  <c r="C123" i="16" s="1"/>
  <c r="AB112" i="7"/>
  <c r="AE119" i="16" s="1"/>
  <c r="AH112" i="7"/>
  <c r="AG119" i="16" s="1"/>
  <c r="AF112" i="7"/>
  <c r="E119" i="16" s="1"/>
  <c r="Z112" i="7"/>
  <c r="C119" i="16" s="1"/>
  <c r="AB108" i="7"/>
  <c r="AE115" i="16" s="1"/>
  <c r="AH108" i="7"/>
  <c r="AG115" i="16" s="1"/>
  <c r="Z108" i="7"/>
  <c r="C115" i="16" s="1"/>
  <c r="AF108" i="7"/>
  <c r="E115" i="16" s="1"/>
  <c r="AB104" i="7"/>
  <c r="AE111" i="16" s="1"/>
  <c r="AH104" i="7"/>
  <c r="AG111" i="16" s="1"/>
  <c r="AF104" i="7"/>
  <c r="E111" i="16" s="1"/>
  <c r="Z104" i="7"/>
  <c r="C111" i="16" s="1"/>
  <c r="V100" i="7"/>
  <c r="Z100" i="7"/>
  <c r="C107" i="16" s="1"/>
  <c r="AF100" i="7"/>
  <c r="E107" i="16" s="1"/>
  <c r="AB100" i="7"/>
  <c r="AE107" i="16" s="1"/>
  <c r="AH100" i="7"/>
  <c r="AG107" i="16" s="1"/>
  <c r="AB96" i="7"/>
  <c r="AE103" i="16" s="1"/>
  <c r="AH96" i="7"/>
  <c r="AG103" i="16" s="1"/>
  <c r="Z96" i="7"/>
  <c r="C103" i="16" s="1"/>
  <c r="AF96" i="7"/>
  <c r="E103" i="16" s="1"/>
  <c r="V92" i="7"/>
  <c r="AB92" i="7"/>
  <c r="AE99" i="16" s="1"/>
  <c r="AH92" i="7"/>
  <c r="AG99" i="16" s="1"/>
  <c r="Z92" i="7"/>
  <c r="C99" i="16" s="1"/>
  <c r="AF92" i="7"/>
  <c r="E99" i="16" s="1"/>
  <c r="V88" i="7"/>
  <c r="AB88" i="7"/>
  <c r="AE95" i="16" s="1"/>
  <c r="AH88" i="7"/>
  <c r="AG95" i="16" s="1"/>
  <c r="Z88" i="7"/>
  <c r="C95" i="16" s="1"/>
  <c r="AF88" i="7"/>
  <c r="E95" i="16" s="1"/>
  <c r="V84" i="7"/>
  <c r="AB84" i="7"/>
  <c r="AE91" i="16" s="1"/>
  <c r="AH84" i="7"/>
  <c r="AG91" i="16" s="1"/>
  <c r="AF84" i="7"/>
  <c r="E91" i="16" s="1"/>
  <c r="Z84" i="7"/>
  <c r="C91" i="16" s="1"/>
  <c r="V80" i="7"/>
  <c r="AB80" i="7"/>
  <c r="AE87" i="16" s="1"/>
  <c r="AH80" i="7"/>
  <c r="AG87" i="16" s="1"/>
  <c r="Z80" i="7"/>
  <c r="C87" i="16" s="1"/>
  <c r="AF80" i="7"/>
  <c r="E87" i="16" s="1"/>
  <c r="V76" i="7"/>
  <c r="AB76" i="7"/>
  <c r="AE83" i="16" s="1"/>
  <c r="AH76" i="7"/>
  <c r="AG83" i="16" s="1"/>
  <c r="Z76" i="7"/>
  <c r="C83" i="16" s="1"/>
  <c r="AF76" i="7"/>
  <c r="E83" i="16" s="1"/>
  <c r="AB72" i="7"/>
  <c r="AE79" i="16" s="1"/>
  <c r="AH72" i="7"/>
  <c r="AG79" i="16" s="1"/>
  <c r="Z72" i="7"/>
  <c r="C79" i="16" s="1"/>
  <c r="AF72" i="7"/>
  <c r="E79" i="16" s="1"/>
  <c r="AB68" i="7"/>
  <c r="AE75" i="16" s="1"/>
  <c r="AH68" i="7"/>
  <c r="AG75" i="16" s="1"/>
  <c r="AF68" i="7"/>
  <c r="E75" i="16" s="1"/>
  <c r="Z68" i="7"/>
  <c r="C75" i="16" s="1"/>
  <c r="V64" i="7"/>
  <c r="AB64" i="7"/>
  <c r="AE71" i="16" s="1"/>
  <c r="AH64" i="7"/>
  <c r="AG71" i="16" s="1"/>
  <c r="Z64" i="7"/>
  <c r="C71" i="16" s="1"/>
  <c r="AF64" i="7"/>
  <c r="E71" i="16" s="1"/>
  <c r="AB60" i="7"/>
  <c r="AE67" i="16" s="1"/>
  <c r="AH60" i="7"/>
  <c r="AG67" i="16" s="1"/>
  <c r="Z60" i="7"/>
  <c r="C67" i="16" s="1"/>
  <c r="AF60" i="7"/>
  <c r="E67" i="16" s="1"/>
  <c r="V56" i="7"/>
  <c r="AB56" i="7"/>
  <c r="AE63" i="16" s="1"/>
  <c r="AH56" i="7"/>
  <c r="AG63" i="16" s="1"/>
  <c r="Z56" i="7"/>
  <c r="C63" i="16" s="1"/>
  <c r="AF56" i="7"/>
  <c r="E63" i="16" s="1"/>
  <c r="V52" i="7"/>
  <c r="AB52" i="7"/>
  <c r="AE59" i="16" s="1"/>
  <c r="AH52" i="7"/>
  <c r="AG59" i="16" s="1"/>
  <c r="AF52" i="7"/>
  <c r="E59" i="16" s="1"/>
  <c r="Z52" i="7"/>
  <c r="C59" i="16" s="1"/>
  <c r="V48" i="7"/>
  <c r="AB48" i="7"/>
  <c r="AE55" i="16" s="1"/>
  <c r="AH48" i="7"/>
  <c r="AG55" i="16" s="1"/>
  <c r="Z48" i="7"/>
  <c r="C55" i="16" s="1"/>
  <c r="AF48" i="7"/>
  <c r="E55" i="16" s="1"/>
  <c r="V44" i="7"/>
  <c r="AB44" i="7"/>
  <c r="AE51" i="16" s="1"/>
  <c r="AH44" i="7"/>
  <c r="AG51" i="16" s="1"/>
  <c r="Z44" i="7"/>
  <c r="C51" i="16" s="1"/>
  <c r="AF44" i="7"/>
  <c r="E51" i="16" s="1"/>
  <c r="AB40" i="7"/>
  <c r="AE47" i="16" s="1"/>
  <c r="AH40" i="7"/>
  <c r="AG47" i="16" s="1"/>
  <c r="AF40" i="7"/>
  <c r="E47" i="16" s="1"/>
  <c r="Z40" i="7"/>
  <c r="C47" i="16" s="1"/>
  <c r="V36" i="7"/>
  <c r="AB36" i="7"/>
  <c r="AE43" i="16" s="1"/>
  <c r="AH36" i="7"/>
  <c r="AG43" i="16" s="1"/>
  <c r="Z36" i="7"/>
  <c r="C43" i="16" s="1"/>
  <c r="AF36" i="7"/>
  <c r="E43" i="16" s="1"/>
  <c r="V32" i="7"/>
  <c r="AB32" i="7"/>
  <c r="AE39" i="16" s="1"/>
  <c r="AH32" i="7"/>
  <c r="AG39" i="16" s="1"/>
  <c r="Z32" i="7"/>
  <c r="C39" i="16" s="1"/>
  <c r="AF32" i="7"/>
  <c r="E39" i="16" s="1"/>
  <c r="V28" i="7"/>
  <c r="AB28" i="7"/>
  <c r="AE35" i="16" s="1"/>
  <c r="AH28" i="7"/>
  <c r="AG35" i="16" s="1"/>
  <c r="AF28" i="7"/>
  <c r="E35" i="16" s="1"/>
  <c r="Z28" i="7"/>
  <c r="C35" i="16" s="1"/>
  <c r="V24" i="7"/>
  <c r="AB24" i="7"/>
  <c r="AE31" i="16" s="1"/>
  <c r="AH24" i="7"/>
  <c r="AG31" i="16" s="1"/>
  <c r="AF24" i="7"/>
  <c r="E31" i="16" s="1"/>
  <c r="Z24" i="7"/>
  <c r="C31" i="16" s="1"/>
  <c r="V20" i="7"/>
  <c r="AB20" i="7"/>
  <c r="AE27" i="16" s="1"/>
  <c r="AH20" i="7"/>
  <c r="AG27" i="16" s="1"/>
  <c r="AF20" i="7"/>
  <c r="E27" i="16" s="1"/>
  <c r="Z20" i="7"/>
  <c r="C27" i="16" s="1"/>
  <c r="V16" i="7"/>
  <c r="AB16" i="7"/>
  <c r="AE23" i="16" s="1"/>
  <c r="AH16" i="7"/>
  <c r="AG23" i="16" s="1"/>
  <c r="Z16" i="7"/>
  <c r="C23" i="16" s="1"/>
  <c r="AF16" i="7"/>
  <c r="E23" i="16" s="1"/>
  <c r="V12" i="7"/>
  <c r="AB12" i="7"/>
  <c r="AE19" i="16" s="1"/>
  <c r="AH12" i="7"/>
  <c r="AG19" i="16" s="1"/>
  <c r="AF12" i="7"/>
  <c r="E19" i="16" s="1"/>
  <c r="Z12" i="7"/>
  <c r="C19" i="16" s="1"/>
  <c r="AB8" i="7"/>
  <c r="AE15" i="16" s="1"/>
  <c r="AH8" i="7"/>
  <c r="AG15" i="16" s="1"/>
  <c r="Z8" i="7"/>
  <c r="C15" i="16" s="1"/>
  <c r="AF8" i="7"/>
  <c r="E15" i="16" s="1"/>
  <c r="AB4" i="7"/>
  <c r="AE11" i="16" s="1"/>
  <c r="AH4" i="7"/>
  <c r="AG11" i="16" s="1"/>
  <c r="Z4" i="7"/>
  <c r="C11" i="16" s="1"/>
  <c r="AF4" i="7"/>
  <c r="E11" i="16" s="1"/>
  <c r="AT174" i="7"/>
  <c r="AK181" i="16" s="1"/>
  <c r="AO174" i="7"/>
  <c r="H181" i="16" s="1"/>
  <c r="AR174" i="7"/>
  <c r="I181" i="16" s="1"/>
  <c r="AQ174" i="7"/>
  <c r="AJ181" i="16" s="1"/>
  <c r="AV174" i="7"/>
  <c r="AT170" i="7"/>
  <c r="AK177" i="16" s="1"/>
  <c r="AO170" i="7"/>
  <c r="H177" i="16" s="1"/>
  <c r="AQ170" i="7"/>
  <c r="AJ177" i="16" s="1"/>
  <c r="AV170" i="7"/>
  <c r="AR170" i="7"/>
  <c r="I177" i="16" s="1"/>
  <c r="AT166" i="7"/>
  <c r="AK173" i="16" s="1"/>
  <c r="AO166" i="7"/>
  <c r="H173" i="16" s="1"/>
  <c r="AQ166" i="7"/>
  <c r="AJ173" i="16" s="1"/>
  <c r="AV166" i="7"/>
  <c r="AR166" i="7"/>
  <c r="I173" i="16" s="1"/>
  <c r="AT162" i="7"/>
  <c r="AK169" i="16" s="1"/>
  <c r="AO162" i="7"/>
  <c r="H169" i="16" s="1"/>
  <c r="AQ162" i="7"/>
  <c r="AJ169" i="16" s="1"/>
  <c r="AV162" i="7"/>
  <c r="AR162" i="7"/>
  <c r="I169" i="16" s="1"/>
  <c r="AT158" i="7"/>
  <c r="AK165" i="16" s="1"/>
  <c r="AR158" i="7"/>
  <c r="I165" i="16" s="1"/>
  <c r="AO158" i="7"/>
  <c r="H165" i="16" s="1"/>
  <c r="AQ158" i="7"/>
  <c r="AJ165" i="16" s="1"/>
  <c r="AV158" i="7"/>
  <c r="AQ154" i="7"/>
  <c r="AJ161" i="16" s="1"/>
  <c r="AV154" i="7"/>
  <c r="AO154" i="7"/>
  <c r="H161" i="16" s="1"/>
  <c r="AR154" i="7"/>
  <c r="I161" i="16" s="1"/>
  <c r="AT154" i="7"/>
  <c r="AK161" i="16" s="1"/>
  <c r="AO150" i="7"/>
  <c r="H157" i="16" s="1"/>
  <c r="AQ150" i="7"/>
  <c r="AJ157" i="16" s="1"/>
  <c r="AV150" i="7"/>
  <c r="AT150" i="7"/>
  <c r="AK157" i="16" s="1"/>
  <c r="AR150" i="7"/>
  <c r="I157" i="16" s="1"/>
  <c r="AO146" i="7"/>
  <c r="H153" i="16" s="1"/>
  <c r="AQ146" i="7"/>
  <c r="AJ153" i="16" s="1"/>
  <c r="AV146" i="7"/>
  <c r="AU176" i="7" s="1"/>
  <c r="AT146" i="7"/>
  <c r="AK153" i="16" s="1"/>
  <c r="AR146" i="7"/>
  <c r="I153" i="16" s="1"/>
  <c r="AO142" i="7"/>
  <c r="H149" i="16" s="1"/>
  <c r="AQ142" i="7"/>
  <c r="AJ149" i="16" s="1"/>
  <c r="AV142" i="7"/>
  <c r="AT142" i="7"/>
  <c r="AK149" i="16" s="1"/>
  <c r="AR142" i="7"/>
  <c r="I149" i="16" s="1"/>
  <c r="AO138" i="7"/>
  <c r="H145" i="16" s="1"/>
  <c r="AQ138" i="7"/>
  <c r="AJ145" i="16" s="1"/>
  <c r="AV138" i="7"/>
  <c r="AT138" i="7"/>
  <c r="AK145" i="16" s="1"/>
  <c r="AR138" i="7"/>
  <c r="I145" i="16" s="1"/>
  <c r="AO134" i="7"/>
  <c r="H141" i="16" s="1"/>
  <c r="AQ134" i="7"/>
  <c r="AJ141" i="16" s="1"/>
  <c r="AV134" i="7"/>
  <c r="AT134" i="7"/>
  <c r="AK141" i="16" s="1"/>
  <c r="AR134" i="7"/>
  <c r="I141" i="16" s="1"/>
  <c r="AO130" i="7"/>
  <c r="H137" i="16" s="1"/>
  <c r="AQ130" i="7"/>
  <c r="AJ137" i="16" s="1"/>
  <c r="AV130" i="7"/>
  <c r="AT130" i="7"/>
  <c r="AK137" i="16" s="1"/>
  <c r="AR130" i="7"/>
  <c r="I137" i="16" s="1"/>
  <c r="AQ126" i="7"/>
  <c r="AJ133" i="16" s="1"/>
  <c r="AV126" i="7"/>
  <c r="AT126" i="7"/>
  <c r="AK133" i="16" s="1"/>
  <c r="AO126" i="7"/>
  <c r="H133" i="16" s="1"/>
  <c r="AR126" i="7"/>
  <c r="I133" i="16" s="1"/>
  <c r="AQ122" i="7"/>
  <c r="AJ129" i="16" s="1"/>
  <c r="AV122" i="7"/>
  <c r="AT122" i="7"/>
  <c r="AK129" i="16" s="1"/>
  <c r="AO122" i="7"/>
  <c r="H129" i="16" s="1"/>
  <c r="AR122" i="7"/>
  <c r="I129" i="16" s="1"/>
  <c r="AQ118" i="7"/>
  <c r="AJ125" i="16" s="1"/>
  <c r="AV118" i="7"/>
  <c r="AT118" i="7"/>
  <c r="AK125" i="16" s="1"/>
  <c r="AO118" i="7"/>
  <c r="H125" i="16" s="1"/>
  <c r="AR118" i="7"/>
  <c r="I125" i="16" s="1"/>
  <c r="AQ114" i="7"/>
  <c r="AJ121" i="16" s="1"/>
  <c r="AV114" i="7"/>
  <c r="AR114" i="7"/>
  <c r="I121" i="16" s="1"/>
  <c r="AT114" i="7"/>
  <c r="AK121" i="16" s="1"/>
  <c r="AO114" i="7"/>
  <c r="H121" i="16" s="1"/>
  <c r="AQ110" i="7"/>
  <c r="AJ117" i="16" s="1"/>
  <c r="AV110" i="7"/>
  <c r="AR110" i="7"/>
  <c r="I117" i="16" s="1"/>
  <c r="AT110" i="7"/>
  <c r="AK117" i="16" s="1"/>
  <c r="AO110" i="7"/>
  <c r="H117" i="16" s="1"/>
  <c r="AQ106" i="7"/>
  <c r="AJ113" i="16" s="1"/>
  <c r="AV106" i="7"/>
  <c r="AR106" i="7"/>
  <c r="I113" i="16" s="1"/>
  <c r="AT106" i="7"/>
  <c r="AK113" i="16" s="1"/>
  <c r="AO106" i="7"/>
  <c r="H113" i="16" s="1"/>
  <c r="AT89" i="7"/>
  <c r="AK96" i="16" s="1"/>
  <c r="AR89" i="7"/>
  <c r="I96" i="16" s="1"/>
  <c r="AO89" i="7"/>
  <c r="H96" i="16" s="1"/>
  <c r="AV89" i="7"/>
  <c r="AQ89" i="7"/>
  <c r="AJ96" i="16" s="1"/>
  <c r="AO100" i="7"/>
  <c r="H107" i="16" s="1"/>
  <c r="AT100" i="7"/>
  <c r="AK107" i="16" s="1"/>
  <c r="AQ100" i="7"/>
  <c r="AJ107" i="16" s="1"/>
  <c r="AV100" i="7"/>
  <c r="AR100" i="7"/>
  <c r="I107" i="16" s="1"/>
  <c r="AO96" i="7"/>
  <c r="H103" i="16" s="1"/>
  <c r="AR96" i="7"/>
  <c r="I103" i="16" s="1"/>
  <c r="AV96" i="7"/>
  <c r="AT96" i="7"/>
  <c r="AK103" i="16" s="1"/>
  <c r="AQ96" i="7"/>
  <c r="AJ103" i="16" s="1"/>
  <c r="AO92" i="7"/>
  <c r="H99" i="16" s="1"/>
  <c r="AQ92" i="7"/>
  <c r="AJ99" i="16" s="1"/>
  <c r="AV92" i="7"/>
  <c r="AT92" i="7"/>
  <c r="AK99" i="16" s="1"/>
  <c r="AR92" i="7"/>
  <c r="I99" i="16" s="1"/>
  <c r="AR88" i="7"/>
  <c r="I95" i="16" s="1"/>
  <c r="AT88" i="7"/>
  <c r="AK95" i="16" s="1"/>
  <c r="AO88" i="7"/>
  <c r="H95" i="16" s="1"/>
  <c r="AV88" i="7"/>
  <c r="AQ88" i="7"/>
  <c r="AJ95" i="16" s="1"/>
  <c r="AR84" i="7"/>
  <c r="I91" i="16" s="1"/>
  <c r="AT84" i="7"/>
  <c r="AK91" i="16" s="1"/>
  <c r="AO84" i="7"/>
  <c r="H91" i="16" s="1"/>
  <c r="AQ84" i="7"/>
  <c r="AJ91" i="16" s="1"/>
  <c r="AV84" i="7"/>
  <c r="AR80" i="7"/>
  <c r="I87" i="16" s="1"/>
  <c r="AT80" i="7"/>
  <c r="AK87" i="16" s="1"/>
  <c r="AO80" i="7"/>
  <c r="H87" i="16" s="1"/>
  <c r="AQ80" i="7"/>
  <c r="AJ87" i="16" s="1"/>
  <c r="AV80" i="7"/>
  <c r="AR76" i="7"/>
  <c r="I83" i="16" s="1"/>
  <c r="AT76" i="7"/>
  <c r="AK83" i="16" s="1"/>
  <c r="AO76" i="7"/>
  <c r="H83" i="16" s="1"/>
  <c r="AV76" i="7"/>
  <c r="AQ76" i="7"/>
  <c r="AJ83" i="16" s="1"/>
  <c r="AR72" i="7"/>
  <c r="I79" i="16" s="1"/>
  <c r="AT72" i="7"/>
  <c r="AK79" i="16" s="1"/>
  <c r="AO72" i="7"/>
  <c r="H79" i="16" s="1"/>
  <c r="AV72" i="7"/>
  <c r="AQ72" i="7"/>
  <c r="AJ79" i="16" s="1"/>
  <c r="AR68" i="7"/>
  <c r="I75" i="16" s="1"/>
  <c r="AT68" i="7"/>
  <c r="AK75" i="16" s="1"/>
  <c r="AO68" i="7"/>
  <c r="H75" i="16" s="1"/>
  <c r="AQ68" i="7"/>
  <c r="AJ75" i="16" s="1"/>
  <c r="AV68" i="7"/>
  <c r="AR64" i="7"/>
  <c r="I71" i="16" s="1"/>
  <c r="AT64" i="7"/>
  <c r="AK71" i="16" s="1"/>
  <c r="AO64" i="7"/>
  <c r="H71" i="16" s="1"/>
  <c r="AV64" i="7"/>
  <c r="AQ64" i="7"/>
  <c r="AJ71" i="16" s="1"/>
  <c r="AO60" i="7"/>
  <c r="H67" i="16" s="1"/>
  <c r="AQ60" i="7"/>
  <c r="AJ67" i="16" s="1"/>
  <c r="AV60" i="7"/>
  <c r="AR60" i="7"/>
  <c r="I67" i="16" s="1"/>
  <c r="AT60" i="7"/>
  <c r="AK67" i="16" s="1"/>
  <c r="AO56" i="7"/>
  <c r="H63" i="16" s="1"/>
  <c r="AQ56" i="7"/>
  <c r="AJ63" i="16" s="1"/>
  <c r="AV56" i="7"/>
  <c r="AR56" i="7"/>
  <c r="I63" i="16" s="1"/>
  <c r="AT56" i="7"/>
  <c r="AK63" i="16" s="1"/>
  <c r="AO52" i="7"/>
  <c r="H59" i="16" s="1"/>
  <c r="AQ52" i="7"/>
  <c r="AJ59" i="16" s="1"/>
  <c r="AV52" i="7"/>
  <c r="AR52" i="7"/>
  <c r="I59" i="16" s="1"/>
  <c r="AT52" i="7"/>
  <c r="AK59" i="16" s="1"/>
  <c r="AO48" i="7"/>
  <c r="H55" i="16" s="1"/>
  <c r="AQ48" i="7"/>
  <c r="AJ55" i="16" s="1"/>
  <c r="AV48" i="7"/>
  <c r="AR48" i="7"/>
  <c r="I55" i="16" s="1"/>
  <c r="AT48" i="7"/>
  <c r="AK55" i="16" s="1"/>
  <c r="AO44" i="7"/>
  <c r="H51" i="16" s="1"/>
  <c r="AQ44" i="7"/>
  <c r="AJ51" i="16" s="1"/>
  <c r="AV44" i="7"/>
  <c r="AR44" i="7"/>
  <c r="I51" i="16" s="1"/>
  <c r="AT44" i="7"/>
  <c r="AK51" i="16" s="1"/>
  <c r="AO40" i="7"/>
  <c r="H47" i="16" s="1"/>
  <c r="AQ40" i="7"/>
  <c r="AJ47" i="16" s="1"/>
  <c r="AV40" i="7"/>
  <c r="AR40" i="7"/>
  <c r="I47" i="16" s="1"/>
  <c r="AT40" i="7"/>
  <c r="AK47" i="16" s="1"/>
  <c r="AR36" i="7"/>
  <c r="I43" i="16" s="1"/>
  <c r="AT36" i="7"/>
  <c r="AK43" i="16" s="1"/>
  <c r="AO36" i="7"/>
  <c r="H43" i="16" s="1"/>
  <c r="AQ36" i="7"/>
  <c r="AJ43" i="16" s="1"/>
  <c r="AV36" i="7"/>
  <c r="AR32" i="7"/>
  <c r="I39" i="16" s="1"/>
  <c r="AT32" i="7"/>
  <c r="AK39" i="16" s="1"/>
  <c r="AO32" i="7"/>
  <c r="H39" i="16" s="1"/>
  <c r="AV32" i="7"/>
  <c r="AQ32" i="7"/>
  <c r="AJ39" i="16" s="1"/>
  <c r="AR28" i="7"/>
  <c r="I35" i="16" s="1"/>
  <c r="AT28" i="7"/>
  <c r="AK35" i="16" s="1"/>
  <c r="AO28" i="7"/>
  <c r="H35" i="16" s="1"/>
  <c r="AQ28" i="7"/>
  <c r="AJ35" i="16" s="1"/>
  <c r="AV28" i="7"/>
  <c r="AR24" i="7"/>
  <c r="I31" i="16" s="1"/>
  <c r="AT24" i="7"/>
  <c r="AK31" i="16" s="1"/>
  <c r="AO24" i="7"/>
  <c r="H31" i="16" s="1"/>
  <c r="AV24" i="7"/>
  <c r="AQ24" i="7"/>
  <c r="AJ31" i="16" s="1"/>
  <c r="AR20" i="7"/>
  <c r="I27" i="16" s="1"/>
  <c r="AT20" i="7"/>
  <c r="AK27" i="16" s="1"/>
  <c r="AO20" i="7"/>
  <c r="H27" i="16" s="1"/>
  <c r="AQ20" i="7"/>
  <c r="AJ27" i="16" s="1"/>
  <c r="AV20" i="7"/>
  <c r="AR16" i="7"/>
  <c r="I23" i="16" s="1"/>
  <c r="AT16" i="7"/>
  <c r="AK23" i="16" s="1"/>
  <c r="AO16" i="7"/>
  <c r="H23" i="16" s="1"/>
  <c r="AV16" i="7"/>
  <c r="AQ16" i="7"/>
  <c r="AJ23" i="16" s="1"/>
  <c r="AR12" i="7"/>
  <c r="I19" i="16" s="1"/>
  <c r="AT12" i="7"/>
  <c r="AK19" i="16" s="1"/>
  <c r="AO12" i="7"/>
  <c r="H19" i="16" s="1"/>
  <c r="AQ12" i="7"/>
  <c r="AJ19" i="16" s="1"/>
  <c r="AV12" i="7"/>
  <c r="AR8" i="7"/>
  <c r="I15" i="16" s="1"/>
  <c r="AT8" i="7"/>
  <c r="AK15" i="16" s="1"/>
  <c r="AO8" i="7"/>
  <c r="H15" i="16" s="1"/>
  <c r="AV8" i="7"/>
  <c r="AQ8" i="7"/>
  <c r="AJ15" i="16" s="1"/>
  <c r="AR4" i="7"/>
  <c r="I11" i="16" s="1"/>
  <c r="AT4" i="7"/>
  <c r="AK11" i="16" s="1"/>
  <c r="AO4" i="7"/>
  <c r="H11" i="16" s="1"/>
  <c r="AQ4" i="7"/>
  <c r="AJ11" i="16" s="1"/>
  <c r="AV4" i="7"/>
  <c r="AY101" i="7"/>
  <c r="AW101" i="7"/>
  <c r="L108" i="16" s="1"/>
  <c r="AZ101" i="7"/>
  <c r="AY97" i="7"/>
  <c r="AZ97" i="7"/>
  <c r="AW97" i="7"/>
  <c r="L104" i="16" s="1"/>
  <c r="AY93" i="7"/>
  <c r="AW93" i="7"/>
  <c r="L100" i="16" s="1"/>
  <c r="AZ93" i="7"/>
  <c r="AY89" i="7"/>
  <c r="AZ89" i="7"/>
  <c r="AW89" i="7"/>
  <c r="L96" i="16" s="1"/>
  <c r="AW85" i="7"/>
  <c r="L92" i="16" s="1"/>
  <c r="AY85" i="7"/>
  <c r="AZ85" i="7"/>
  <c r="AW81" i="7"/>
  <c r="L88" i="16" s="1"/>
  <c r="AY81" i="7"/>
  <c r="AZ81" i="7"/>
  <c r="AW77" i="7"/>
  <c r="L84" i="16" s="1"/>
  <c r="AY77" i="7"/>
  <c r="AZ77" i="7"/>
  <c r="AW73" i="7"/>
  <c r="L80" i="16" s="1"/>
  <c r="AY73" i="7"/>
  <c r="AZ73" i="7"/>
  <c r="AW69" i="7"/>
  <c r="L76" i="16" s="1"/>
  <c r="AY69" i="7"/>
  <c r="AZ69" i="7"/>
  <c r="AW65" i="7"/>
  <c r="L72" i="16" s="1"/>
  <c r="AY65" i="7"/>
  <c r="AZ65" i="7"/>
  <c r="AW61" i="7"/>
  <c r="L68" i="16" s="1"/>
  <c r="AY61" i="7"/>
  <c r="AZ61" i="7"/>
  <c r="AY57" i="7"/>
  <c r="AZ57" i="7"/>
  <c r="AW57" i="7"/>
  <c r="L64" i="16" s="1"/>
  <c r="AY53" i="7"/>
  <c r="AZ53" i="7"/>
  <c r="AW53" i="7"/>
  <c r="L60" i="16" s="1"/>
  <c r="AY49" i="7"/>
  <c r="AZ49" i="7"/>
  <c r="AW49" i="7"/>
  <c r="L56" i="16" s="1"/>
  <c r="AY45" i="7"/>
  <c r="AZ45" i="7"/>
  <c r="AW45" i="7"/>
  <c r="L52" i="16" s="1"/>
  <c r="AY41" i="7"/>
  <c r="AZ41" i="7"/>
  <c r="AW41" i="7"/>
  <c r="L48" i="16" s="1"/>
  <c r="AY37" i="7"/>
  <c r="AZ37" i="7"/>
  <c r="AW37" i="7"/>
  <c r="L44" i="16" s="1"/>
  <c r="AW33" i="7"/>
  <c r="L40" i="16" s="1"/>
  <c r="AY33" i="7"/>
  <c r="AZ33" i="7"/>
  <c r="AW29" i="7"/>
  <c r="L36" i="16" s="1"/>
  <c r="AY29" i="7"/>
  <c r="AZ29" i="7"/>
  <c r="AW25" i="7"/>
  <c r="L32" i="16" s="1"/>
  <c r="AY25" i="7"/>
  <c r="AZ25" i="7"/>
  <c r="AW21" i="7"/>
  <c r="L28" i="16" s="1"/>
  <c r="AY21" i="7"/>
  <c r="AZ21" i="7"/>
  <c r="AW17" i="7"/>
  <c r="L24" i="16" s="1"/>
  <c r="AY17" i="7"/>
  <c r="AZ17" i="7"/>
  <c r="AW13" i="7"/>
  <c r="L20" i="16" s="1"/>
  <c r="AY13" i="7"/>
  <c r="AZ13" i="7"/>
  <c r="AW9" i="7"/>
  <c r="L16" i="16" s="1"/>
  <c r="AY9" i="7"/>
  <c r="AZ9" i="7"/>
  <c r="AW5" i="7"/>
  <c r="L12" i="16" s="1"/>
  <c r="AY5" i="7"/>
  <c r="AZ5" i="7"/>
  <c r="AQ2" i="7"/>
  <c r="AJ9" i="16" s="1"/>
  <c r="AO2" i="7"/>
  <c r="H9" i="16" s="1"/>
  <c r="AR2" i="7"/>
  <c r="I9" i="16" s="1"/>
  <c r="AT2" i="7"/>
  <c r="AK9" i="16" s="1"/>
  <c r="AQ99" i="7"/>
  <c r="AJ106" i="16" s="1"/>
  <c r="AV99" i="7"/>
  <c r="AT99" i="7"/>
  <c r="AK106" i="16" s="1"/>
  <c r="AR99" i="7"/>
  <c r="I106" i="16" s="1"/>
  <c r="AO99" i="7"/>
  <c r="H106" i="16" s="1"/>
  <c r="AQ95" i="7"/>
  <c r="AJ102" i="16" s="1"/>
  <c r="AV95" i="7"/>
  <c r="AO95" i="7"/>
  <c r="H102" i="16" s="1"/>
  <c r="AR95" i="7"/>
  <c r="I102" i="16" s="1"/>
  <c r="AT95" i="7"/>
  <c r="AK102" i="16" s="1"/>
  <c r="AT87" i="7"/>
  <c r="AK94" i="16" s="1"/>
  <c r="AO87" i="7"/>
  <c r="H94" i="16" s="1"/>
  <c r="AQ87" i="7"/>
  <c r="AJ94" i="16" s="1"/>
  <c r="AV87" i="7"/>
  <c r="AR87" i="7"/>
  <c r="I94" i="16" s="1"/>
  <c r="AT83" i="7"/>
  <c r="AK90" i="16" s="1"/>
  <c r="AO83" i="7"/>
  <c r="H90" i="16" s="1"/>
  <c r="AQ83" i="7"/>
  <c r="AJ90" i="16" s="1"/>
  <c r="AV83" i="7"/>
  <c r="AR83" i="7"/>
  <c r="I90" i="16" s="1"/>
  <c r="AT79" i="7"/>
  <c r="AK86" i="16" s="1"/>
  <c r="AO79" i="7"/>
  <c r="H86" i="16" s="1"/>
  <c r="AQ79" i="7"/>
  <c r="AJ86" i="16" s="1"/>
  <c r="AV79" i="7"/>
  <c r="AR79" i="7"/>
  <c r="I86" i="16" s="1"/>
  <c r="AT75" i="7"/>
  <c r="AK82" i="16" s="1"/>
  <c r="AO75" i="7"/>
  <c r="H82" i="16" s="1"/>
  <c r="AQ75" i="7"/>
  <c r="AJ82" i="16" s="1"/>
  <c r="AV75" i="7"/>
  <c r="AR75" i="7"/>
  <c r="I82" i="16" s="1"/>
  <c r="AT71" i="7"/>
  <c r="AK78" i="16" s="1"/>
  <c r="AO71" i="7"/>
  <c r="H78" i="16" s="1"/>
  <c r="AQ71" i="7"/>
  <c r="AJ78" i="16" s="1"/>
  <c r="AV71" i="7"/>
  <c r="AR71" i="7"/>
  <c r="I78" i="16" s="1"/>
  <c r="AT67" i="7"/>
  <c r="AK74" i="16" s="1"/>
  <c r="AO67" i="7"/>
  <c r="H74" i="16" s="1"/>
  <c r="AQ67" i="7"/>
  <c r="AJ74" i="16" s="1"/>
  <c r="AV67" i="7"/>
  <c r="AR67" i="7"/>
  <c r="I74" i="16" s="1"/>
  <c r="AT63" i="7"/>
  <c r="AK70" i="16" s="1"/>
  <c r="AO63" i="7"/>
  <c r="H70" i="16" s="1"/>
  <c r="AQ63" i="7"/>
  <c r="AJ70" i="16" s="1"/>
  <c r="AV63" i="7"/>
  <c r="AR63" i="7"/>
  <c r="I70" i="16" s="1"/>
  <c r="AQ59" i="7"/>
  <c r="AJ66" i="16" s="1"/>
  <c r="AV59" i="7"/>
  <c r="AR59" i="7"/>
  <c r="I66" i="16" s="1"/>
  <c r="AT59" i="7"/>
  <c r="AK66" i="16" s="1"/>
  <c r="AO59" i="7"/>
  <c r="H66" i="16" s="1"/>
  <c r="AQ55" i="7"/>
  <c r="AJ62" i="16" s="1"/>
  <c r="AV55" i="7"/>
  <c r="AR55" i="7"/>
  <c r="I62" i="16" s="1"/>
  <c r="AT55" i="7"/>
  <c r="AK62" i="16" s="1"/>
  <c r="AO55" i="7"/>
  <c r="H62" i="16" s="1"/>
  <c r="AQ51" i="7"/>
  <c r="AJ58" i="16" s="1"/>
  <c r="AV51" i="7"/>
  <c r="AR51" i="7"/>
  <c r="I58" i="16" s="1"/>
  <c r="AT51" i="7"/>
  <c r="AK58" i="16" s="1"/>
  <c r="AO51" i="7"/>
  <c r="H58" i="16" s="1"/>
  <c r="AQ47" i="7"/>
  <c r="AJ54" i="16" s="1"/>
  <c r="AV47" i="7"/>
  <c r="AR47" i="7"/>
  <c r="I54" i="16" s="1"/>
  <c r="AT47" i="7"/>
  <c r="AK54" i="16" s="1"/>
  <c r="AO47" i="7"/>
  <c r="H54" i="16" s="1"/>
  <c r="AQ43" i="7"/>
  <c r="AJ50" i="16" s="1"/>
  <c r="AV43" i="7"/>
  <c r="AR43" i="7"/>
  <c r="I50" i="16" s="1"/>
  <c r="AT43" i="7"/>
  <c r="AK50" i="16" s="1"/>
  <c r="AO43" i="7"/>
  <c r="H50" i="16" s="1"/>
  <c r="AQ39" i="7"/>
  <c r="AJ46" i="16" s="1"/>
  <c r="AV39" i="7"/>
  <c r="AR39" i="7"/>
  <c r="I46" i="16" s="1"/>
  <c r="AT39" i="7"/>
  <c r="AK46" i="16" s="1"/>
  <c r="AO39" i="7"/>
  <c r="H46" i="16" s="1"/>
  <c r="AT35" i="7"/>
  <c r="AK42" i="16" s="1"/>
  <c r="AO35" i="7"/>
  <c r="H42" i="16" s="1"/>
  <c r="AQ35" i="7"/>
  <c r="AJ42" i="16" s="1"/>
  <c r="AV35" i="7"/>
  <c r="AR35" i="7"/>
  <c r="I42" i="16" s="1"/>
  <c r="AT31" i="7"/>
  <c r="AK38" i="16" s="1"/>
  <c r="AO31" i="7"/>
  <c r="H38" i="16" s="1"/>
  <c r="AQ31" i="7"/>
  <c r="AJ38" i="16" s="1"/>
  <c r="AV31" i="7"/>
  <c r="AR31" i="7"/>
  <c r="I38" i="16" s="1"/>
  <c r="AT27" i="7"/>
  <c r="AK34" i="16" s="1"/>
  <c r="AO27" i="7"/>
  <c r="H34" i="16" s="1"/>
  <c r="AQ27" i="7"/>
  <c r="AJ34" i="16" s="1"/>
  <c r="AV27" i="7"/>
  <c r="AR27" i="7"/>
  <c r="I34" i="16" s="1"/>
  <c r="AT23" i="7"/>
  <c r="AK30" i="16" s="1"/>
  <c r="AO23" i="7"/>
  <c r="H30" i="16" s="1"/>
  <c r="AQ23" i="7"/>
  <c r="AJ30" i="16" s="1"/>
  <c r="AV23" i="7"/>
  <c r="AR23" i="7"/>
  <c r="I30" i="16" s="1"/>
  <c r="AT19" i="7"/>
  <c r="AK26" i="16" s="1"/>
  <c r="AO19" i="7"/>
  <c r="H26" i="16" s="1"/>
  <c r="AQ19" i="7"/>
  <c r="AJ26" i="16" s="1"/>
  <c r="AV19" i="7"/>
  <c r="AR19" i="7"/>
  <c r="I26" i="16" s="1"/>
  <c r="AT15" i="7"/>
  <c r="AK22" i="16" s="1"/>
  <c r="AO15" i="7"/>
  <c r="H22" i="16" s="1"/>
  <c r="AQ15" i="7"/>
  <c r="AJ22" i="16" s="1"/>
  <c r="AV15" i="7"/>
  <c r="AR15" i="7"/>
  <c r="I22" i="16" s="1"/>
  <c r="AT11" i="7"/>
  <c r="AK18" i="16" s="1"/>
  <c r="AO11" i="7"/>
  <c r="H18" i="16" s="1"/>
  <c r="AQ11" i="7"/>
  <c r="AJ18" i="16" s="1"/>
  <c r="AV11" i="7"/>
  <c r="AR11" i="7"/>
  <c r="I18" i="16" s="1"/>
  <c r="AT7" i="7"/>
  <c r="AK14" i="16" s="1"/>
  <c r="AO7" i="7"/>
  <c r="H14" i="16" s="1"/>
  <c r="AQ7" i="7"/>
  <c r="AJ14" i="16" s="1"/>
  <c r="AV7" i="7"/>
  <c r="AR7" i="7"/>
  <c r="I14" i="16" s="1"/>
  <c r="AT3" i="7"/>
  <c r="AK10" i="16" s="1"/>
  <c r="AO3" i="7"/>
  <c r="H10" i="16" s="1"/>
  <c r="AQ3" i="7"/>
  <c r="AJ10" i="16" s="1"/>
  <c r="AV3" i="7"/>
  <c r="AR3" i="7"/>
  <c r="I10" i="16" s="1"/>
  <c r="AZ100" i="7"/>
  <c r="AY100" i="7"/>
  <c r="AW100" i="7"/>
  <c r="L107" i="16" s="1"/>
  <c r="AZ96" i="7"/>
  <c r="AW96" i="7"/>
  <c r="L103" i="16" s="1"/>
  <c r="AY96" i="7"/>
  <c r="AZ92" i="7"/>
  <c r="AY92" i="7"/>
  <c r="AW92" i="7"/>
  <c r="L99" i="16" s="1"/>
  <c r="AW88" i="7"/>
  <c r="L95" i="16" s="1"/>
  <c r="AY88" i="7"/>
  <c r="AZ88" i="7"/>
  <c r="AW84" i="7"/>
  <c r="L91" i="16" s="1"/>
  <c r="AY84" i="7"/>
  <c r="AZ84" i="7"/>
  <c r="AW80" i="7"/>
  <c r="L87" i="16" s="1"/>
  <c r="AY80" i="7"/>
  <c r="AZ80" i="7"/>
  <c r="AW76" i="7"/>
  <c r="L83" i="16" s="1"/>
  <c r="AY76" i="7"/>
  <c r="AZ76" i="7"/>
  <c r="AW72" i="7"/>
  <c r="L79" i="16" s="1"/>
  <c r="AY72" i="7"/>
  <c r="AZ72" i="7"/>
  <c r="AW68" i="7"/>
  <c r="L75" i="16" s="1"/>
  <c r="AY68" i="7"/>
  <c r="AZ68" i="7"/>
  <c r="AW64" i="7"/>
  <c r="L71" i="16" s="1"/>
  <c r="AY64" i="7"/>
  <c r="AZ64" i="7"/>
  <c r="AZ60" i="7"/>
  <c r="AW60" i="7"/>
  <c r="L67" i="16" s="1"/>
  <c r="AY60" i="7"/>
  <c r="AZ56" i="7"/>
  <c r="AW56" i="7"/>
  <c r="L63" i="16" s="1"/>
  <c r="AY56" i="7"/>
  <c r="AZ52" i="7"/>
  <c r="AW52" i="7"/>
  <c r="L59" i="16" s="1"/>
  <c r="AY52" i="7"/>
  <c r="AZ48" i="7"/>
  <c r="AW48" i="7"/>
  <c r="L55" i="16" s="1"/>
  <c r="AY48" i="7"/>
  <c r="AZ44" i="7"/>
  <c r="AW44" i="7"/>
  <c r="L51" i="16" s="1"/>
  <c r="AY44" i="7"/>
  <c r="AZ40" i="7"/>
  <c r="AW40" i="7"/>
  <c r="L47" i="16" s="1"/>
  <c r="AY40" i="7"/>
  <c r="AY36" i="7"/>
  <c r="AZ36" i="7"/>
  <c r="AW36" i="7"/>
  <c r="L43" i="16" s="1"/>
  <c r="AW32" i="7"/>
  <c r="L39" i="16" s="1"/>
  <c r="AY32" i="7"/>
  <c r="AZ32" i="7"/>
  <c r="AW28" i="7"/>
  <c r="L35" i="16" s="1"/>
  <c r="AY28" i="7"/>
  <c r="AZ28" i="7"/>
  <c r="AW24" i="7"/>
  <c r="L31" i="16" s="1"/>
  <c r="AY24" i="7"/>
  <c r="AZ24" i="7"/>
  <c r="AW20" i="7"/>
  <c r="L27" i="16" s="1"/>
  <c r="AY20" i="7"/>
  <c r="AZ20" i="7"/>
  <c r="AW16" i="7"/>
  <c r="L23" i="16" s="1"/>
  <c r="AY16" i="7"/>
  <c r="AZ16" i="7"/>
  <c r="AW12" i="7"/>
  <c r="L19" i="16" s="1"/>
  <c r="AY12" i="7"/>
  <c r="AZ12" i="7"/>
  <c r="AW8" i="7"/>
  <c r="L15" i="16" s="1"/>
  <c r="AY8" i="7"/>
  <c r="AZ8" i="7"/>
  <c r="AW4" i="7"/>
  <c r="L11" i="16" s="1"/>
  <c r="AY4" i="7"/>
  <c r="AZ4" i="7"/>
  <c r="AQ91" i="7"/>
  <c r="AJ98" i="16" s="1"/>
  <c r="AV91" i="7"/>
  <c r="AT91" i="7"/>
  <c r="AK98" i="16" s="1"/>
  <c r="AR91" i="7"/>
  <c r="I98" i="16" s="1"/>
  <c r="AO91" i="7"/>
  <c r="H98" i="16" s="1"/>
  <c r="AR102" i="7"/>
  <c r="I109" i="16" s="1"/>
  <c r="AT102" i="7"/>
  <c r="AK109" i="16" s="1"/>
  <c r="AO102" i="7"/>
  <c r="H109" i="16" s="1"/>
  <c r="AV102" i="7"/>
  <c r="AQ102" i="7"/>
  <c r="AJ109" i="16" s="1"/>
  <c r="AR98" i="7"/>
  <c r="I105" i="16" s="1"/>
  <c r="AQ98" i="7"/>
  <c r="AJ105" i="16" s="1"/>
  <c r="AV98" i="7"/>
  <c r="AT98" i="7"/>
  <c r="AK105" i="16" s="1"/>
  <c r="AO98" i="7"/>
  <c r="H105" i="16" s="1"/>
  <c r="AR94" i="7"/>
  <c r="I101" i="16" s="1"/>
  <c r="AT94" i="7"/>
  <c r="AK101" i="16" s="1"/>
  <c r="AO94" i="7"/>
  <c r="H101" i="16" s="1"/>
  <c r="AV94" i="7"/>
  <c r="AQ94" i="7"/>
  <c r="AJ101" i="16" s="1"/>
  <c r="AR90" i="7"/>
  <c r="I97" i="16" s="1"/>
  <c r="AQ90" i="7"/>
  <c r="AJ97" i="16" s="1"/>
  <c r="AO90" i="7"/>
  <c r="H97" i="16" s="1"/>
  <c r="AT90" i="7"/>
  <c r="AK97" i="16" s="1"/>
  <c r="AV90" i="7"/>
  <c r="AO86" i="7"/>
  <c r="H93" i="16" s="1"/>
  <c r="AQ86" i="7"/>
  <c r="AJ93" i="16" s="1"/>
  <c r="AV86" i="7"/>
  <c r="AR86" i="7"/>
  <c r="I93" i="16" s="1"/>
  <c r="AT86" i="7"/>
  <c r="AK93" i="16" s="1"/>
  <c r="AO82" i="7"/>
  <c r="H89" i="16" s="1"/>
  <c r="AQ82" i="7"/>
  <c r="AJ89" i="16" s="1"/>
  <c r="AV82" i="7"/>
  <c r="AR82" i="7"/>
  <c r="I89" i="16" s="1"/>
  <c r="AT82" i="7"/>
  <c r="AK89" i="16" s="1"/>
  <c r="AO78" i="7"/>
  <c r="H85" i="16" s="1"/>
  <c r="AQ78" i="7"/>
  <c r="AJ85" i="16" s="1"/>
  <c r="AV78" i="7"/>
  <c r="AR78" i="7"/>
  <c r="I85" i="16" s="1"/>
  <c r="AT78" i="7"/>
  <c r="AK85" i="16" s="1"/>
  <c r="AO74" i="7"/>
  <c r="H81" i="16" s="1"/>
  <c r="AQ74" i="7"/>
  <c r="AJ81" i="16" s="1"/>
  <c r="AV74" i="7"/>
  <c r="AR74" i="7"/>
  <c r="I81" i="16" s="1"/>
  <c r="AT74" i="7"/>
  <c r="AK81" i="16" s="1"/>
  <c r="AO70" i="7"/>
  <c r="H77" i="16" s="1"/>
  <c r="AQ70" i="7"/>
  <c r="AJ77" i="16" s="1"/>
  <c r="AV70" i="7"/>
  <c r="AR70" i="7"/>
  <c r="I77" i="16" s="1"/>
  <c r="AT70" i="7"/>
  <c r="AK77" i="16" s="1"/>
  <c r="AO66" i="7"/>
  <c r="H73" i="16" s="1"/>
  <c r="AQ66" i="7"/>
  <c r="AJ73" i="16" s="1"/>
  <c r="AV66" i="7"/>
  <c r="AR66" i="7"/>
  <c r="I73" i="16" s="1"/>
  <c r="AT66" i="7"/>
  <c r="AK73" i="16" s="1"/>
  <c r="AO62" i="7"/>
  <c r="H69" i="16" s="1"/>
  <c r="AQ62" i="7"/>
  <c r="AJ69" i="16" s="1"/>
  <c r="AV62" i="7"/>
  <c r="AR62" i="7"/>
  <c r="I69" i="16" s="1"/>
  <c r="AT62" i="7"/>
  <c r="AK69" i="16" s="1"/>
  <c r="AR58" i="7"/>
  <c r="I65" i="16" s="1"/>
  <c r="AT58" i="7"/>
  <c r="AK65" i="16" s="1"/>
  <c r="AO58" i="7"/>
  <c r="H65" i="16" s="1"/>
  <c r="AV58" i="7"/>
  <c r="AQ58" i="7"/>
  <c r="AJ65" i="16" s="1"/>
  <c r="AR54" i="7"/>
  <c r="I61" i="16" s="1"/>
  <c r="AT54" i="7"/>
  <c r="AK61" i="16" s="1"/>
  <c r="AO54" i="7"/>
  <c r="H61" i="16" s="1"/>
  <c r="AQ54" i="7"/>
  <c r="AJ61" i="16" s="1"/>
  <c r="AV54" i="7"/>
  <c r="AR50" i="7"/>
  <c r="I57" i="16" s="1"/>
  <c r="AT50" i="7"/>
  <c r="AK57" i="16" s="1"/>
  <c r="AO50" i="7"/>
  <c r="H57" i="16" s="1"/>
  <c r="AV50" i="7"/>
  <c r="AQ50" i="7"/>
  <c r="AJ57" i="16" s="1"/>
  <c r="AR46" i="7"/>
  <c r="I53" i="16" s="1"/>
  <c r="AT46" i="7"/>
  <c r="AK53" i="16" s="1"/>
  <c r="AO46" i="7"/>
  <c r="H53" i="16" s="1"/>
  <c r="AQ46" i="7"/>
  <c r="AJ53" i="16" s="1"/>
  <c r="AV46" i="7"/>
  <c r="AR42" i="7"/>
  <c r="I49" i="16" s="1"/>
  <c r="AT42" i="7"/>
  <c r="AK49" i="16" s="1"/>
  <c r="AO42" i="7"/>
  <c r="H49" i="16" s="1"/>
  <c r="AV42" i="7"/>
  <c r="AQ42" i="7"/>
  <c r="AJ49" i="16" s="1"/>
  <c r="AR38" i="7"/>
  <c r="I45" i="16" s="1"/>
  <c r="AT38" i="7"/>
  <c r="AK45" i="16" s="1"/>
  <c r="AO38" i="7"/>
  <c r="H45" i="16" s="1"/>
  <c r="AQ38" i="7"/>
  <c r="AJ45" i="16" s="1"/>
  <c r="AV38" i="7"/>
  <c r="AO34" i="7"/>
  <c r="H41" i="16" s="1"/>
  <c r="AQ34" i="7"/>
  <c r="AJ41" i="16" s="1"/>
  <c r="AV34" i="7"/>
  <c r="AR34" i="7"/>
  <c r="I41" i="16" s="1"/>
  <c r="AT34" i="7"/>
  <c r="AK41" i="16" s="1"/>
  <c r="AO30" i="7"/>
  <c r="H37" i="16" s="1"/>
  <c r="AQ30" i="7"/>
  <c r="AJ37" i="16" s="1"/>
  <c r="AV30" i="7"/>
  <c r="AR30" i="7"/>
  <c r="I37" i="16" s="1"/>
  <c r="AT30" i="7"/>
  <c r="AK37" i="16" s="1"/>
  <c r="AO26" i="7"/>
  <c r="H33" i="16" s="1"/>
  <c r="AQ26" i="7"/>
  <c r="AJ33" i="16" s="1"/>
  <c r="AV26" i="7"/>
  <c r="AR26" i="7"/>
  <c r="I33" i="16" s="1"/>
  <c r="AT26" i="7"/>
  <c r="AK33" i="16" s="1"/>
  <c r="AO22" i="7"/>
  <c r="H29" i="16" s="1"/>
  <c r="AQ22" i="7"/>
  <c r="AJ29" i="16" s="1"/>
  <c r="AV22" i="7"/>
  <c r="AR22" i="7"/>
  <c r="I29" i="16" s="1"/>
  <c r="AT22" i="7"/>
  <c r="AK29" i="16" s="1"/>
  <c r="AO18" i="7"/>
  <c r="H25" i="16" s="1"/>
  <c r="AQ18" i="7"/>
  <c r="AJ25" i="16" s="1"/>
  <c r="AV18" i="7"/>
  <c r="AR18" i="7"/>
  <c r="I25" i="16" s="1"/>
  <c r="AT18" i="7"/>
  <c r="AK25" i="16" s="1"/>
  <c r="AO14" i="7"/>
  <c r="H21" i="16" s="1"/>
  <c r="AQ14" i="7"/>
  <c r="AJ21" i="16" s="1"/>
  <c r="AV14" i="7"/>
  <c r="AR14" i="7"/>
  <c r="I21" i="16" s="1"/>
  <c r="AT14" i="7"/>
  <c r="AK21" i="16" s="1"/>
  <c r="AO10" i="7"/>
  <c r="H17" i="16" s="1"/>
  <c r="AQ10" i="7"/>
  <c r="AJ17" i="16" s="1"/>
  <c r="AV10" i="7"/>
  <c r="AR10" i="7"/>
  <c r="I17" i="16" s="1"/>
  <c r="AT10" i="7"/>
  <c r="AK17" i="16" s="1"/>
  <c r="AO6" i="7"/>
  <c r="H13" i="16" s="1"/>
  <c r="AQ6" i="7"/>
  <c r="AJ13" i="16" s="1"/>
  <c r="AV6" i="7"/>
  <c r="AR6" i="7"/>
  <c r="I13" i="16" s="1"/>
  <c r="AT6" i="7"/>
  <c r="AK13" i="16" s="1"/>
  <c r="AW2" i="7"/>
  <c r="L9" i="16" s="1"/>
  <c r="AY2" i="7"/>
  <c r="AZ99" i="7"/>
  <c r="AY99" i="7"/>
  <c r="AW99" i="7"/>
  <c r="L106" i="16" s="1"/>
  <c r="AW95" i="7"/>
  <c r="L102" i="16" s="1"/>
  <c r="AY95" i="7"/>
  <c r="AZ95" i="7"/>
  <c r="AZ91" i="7"/>
  <c r="AY91" i="7"/>
  <c r="AW91" i="7"/>
  <c r="L98" i="16" s="1"/>
  <c r="AY87" i="7"/>
  <c r="AZ87" i="7"/>
  <c r="AW87" i="7"/>
  <c r="L94" i="16" s="1"/>
  <c r="AY83" i="7"/>
  <c r="AZ83" i="7"/>
  <c r="AW83" i="7"/>
  <c r="L90" i="16" s="1"/>
  <c r="AY79" i="7"/>
  <c r="AZ79" i="7"/>
  <c r="AW79" i="7"/>
  <c r="L86" i="16" s="1"/>
  <c r="AY75" i="7"/>
  <c r="AZ75" i="7"/>
  <c r="AW75" i="7"/>
  <c r="L82" i="16" s="1"/>
  <c r="AY71" i="7"/>
  <c r="AZ71" i="7"/>
  <c r="AW71" i="7"/>
  <c r="L78" i="16" s="1"/>
  <c r="AY67" i="7"/>
  <c r="AZ67" i="7"/>
  <c r="AW67" i="7"/>
  <c r="L74" i="16" s="1"/>
  <c r="AY63" i="7"/>
  <c r="AZ63" i="7"/>
  <c r="AW63" i="7"/>
  <c r="L70" i="16" s="1"/>
  <c r="AW59" i="7"/>
  <c r="L66" i="16" s="1"/>
  <c r="AY59" i="7"/>
  <c r="AZ59" i="7"/>
  <c r="AW55" i="7"/>
  <c r="L62" i="16" s="1"/>
  <c r="AY55" i="7"/>
  <c r="AZ55" i="7"/>
  <c r="AW51" i="7"/>
  <c r="L58" i="16" s="1"/>
  <c r="AY51" i="7"/>
  <c r="AZ51" i="7"/>
  <c r="AW47" i="7"/>
  <c r="L54" i="16" s="1"/>
  <c r="AY47" i="7"/>
  <c r="AZ47" i="7"/>
  <c r="AW43" i="7"/>
  <c r="L50" i="16" s="1"/>
  <c r="AY43" i="7"/>
  <c r="AZ43" i="7"/>
  <c r="AW39" i="7"/>
  <c r="L46" i="16" s="1"/>
  <c r="AY39" i="7"/>
  <c r="AZ39" i="7"/>
  <c r="AY35" i="7"/>
  <c r="AZ35" i="7"/>
  <c r="AW35" i="7"/>
  <c r="L42" i="16" s="1"/>
  <c r="AY31" i="7"/>
  <c r="AZ31" i="7"/>
  <c r="AW31" i="7"/>
  <c r="L38" i="16" s="1"/>
  <c r="AY27" i="7"/>
  <c r="AZ27" i="7"/>
  <c r="AW27" i="7"/>
  <c r="L34" i="16" s="1"/>
  <c r="AY23" i="7"/>
  <c r="AZ23" i="7"/>
  <c r="AW23" i="7"/>
  <c r="L30" i="16" s="1"/>
  <c r="AY19" i="7"/>
  <c r="AZ19" i="7"/>
  <c r="AW19" i="7"/>
  <c r="L26" i="16" s="1"/>
  <c r="AY15" i="7"/>
  <c r="AZ15" i="7"/>
  <c r="AW15" i="7"/>
  <c r="L22" i="16" s="1"/>
  <c r="AY11" i="7"/>
  <c r="AZ11" i="7"/>
  <c r="AW11" i="7"/>
  <c r="L18" i="16" s="1"/>
  <c r="AY7" i="7"/>
  <c r="AZ7" i="7"/>
  <c r="AW7" i="7"/>
  <c r="L14" i="16" s="1"/>
  <c r="AY3" i="7"/>
  <c r="AZ3" i="7"/>
  <c r="AW3" i="7"/>
  <c r="L10" i="16" s="1"/>
  <c r="AT101" i="7"/>
  <c r="AK108" i="16" s="1"/>
  <c r="AQ101" i="7"/>
  <c r="AJ108" i="16" s="1"/>
  <c r="AO101" i="7"/>
  <c r="H108" i="16" s="1"/>
  <c r="AR101" i="7"/>
  <c r="I108" i="16" s="1"/>
  <c r="AV101" i="7"/>
  <c r="AT97" i="7"/>
  <c r="AK104" i="16" s="1"/>
  <c r="AO97" i="7"/>
  <c r="H104" i="16" s="1"/>
  <c r="AV97" i="7"/>
  <c r="AR97" i="7"/>
  <c r="I104" i="16" s="1"/>
  <c r="AQ97" i="7"/>
  <c r="AJ104" i="16" s="1"/>
  <c r="AT93" i="7"/>
  <c r="AK100" i="16" s="1"/>
  <c r="AQ93" i="7"/>
  <c r="AJ100" i="16" s="1"/>
  <c r="AO93" i="7"/>
  <c r="H100" i="16" s="1"/>
  <c r="AV93" i="7"/>
  <c r="AR93" i="7"/>
  <c r="I100" i="16" s="1"/>
  <c r="AQ85" i="7"/>
  <c r="AJ92" i="16" s="1"/>
  <c r="AV85" i="7"/>
  <c r="AR85" i="7"/>
  <c r="I92" i="16" s="1"/>
  <c r="AT85" i="7"/>
  <c r="AK92" i="16" s="1"/>
  <c r="AO85" i="7"/>
  <c r="H92" i="16" s="1"/>
  <c r="AQ81" i="7"/>
  <c r="AJ88" i="16" s="1"/>
  <c r="AV81" i="7"/>
  <c r="AR81" i="7"/>
  <c r="I88" i="16" s="1"/>
  <c r="AT81" i="7"/>
  <c r="AK88" i="16" s="1"/>
  <c r="AO81" i="7"/>
  <c r="H88" i="16" s="1"/>
  <c r="AQ77" i="7"/>
  <c r="AJ84" i="16" s="1"/>
  <c r="AV77" i="7"/>
  <c r="AR77" i="7"/>
  <c r="I84" i="16" s="1"/>
  <c r="AT77" i="7"/>
  <c r="AK84" i="16" s="1"/>
  <c r="AO77" i="7"/>
  <c r="H84" i="16" s="1"/>
  <c r="AQ73" i="7"/>
  <c r="AJ80" i="16" s="1"/>
  <c r="AV73" i="7"/>
  <c r="AR73" i="7"/>
  <c r="I80" i="16" s="1"/>
  <c r="AT73" i="7"/>
  <c r="AK80" i="16" s="1"/>
  <c r="AO73" i="7"/>
  <c r="H80" i="16" s="1"/>
  <c r="AQ69" i="7"/>
  <c r="AJ76" i="16" s="1"/>
  <c r="AV69" i="7"/>
  <c r="AR69" i="7"/>
  <c r="I76" i="16" s="1"/>
  <c r="AT69" i="7"/>
  <c r="AK76" i="16" s="1"/>
  <c r="AO69" i="7"/>
  <c r="H76" i="16" s="1"/>
  <c r="AQ65" i="7"/>
  <c r="AJ72" i="16" s="1"/>
  <c r="AV65" i="7"/>
  <c r="AR65" i="7"/>
  <c r="I72" i="16" s="1"/>
  <c r="AT65" i="7"/>
  <c r="AK72" i="16" s="1"/>
  <c r="AO65" i="7"/>
  <c r="H72" i="16" s="1"/>
  <c r="AO61" i="7"/>
  <c r="H68" i="16" s="1"/>
  <c r="AQ61" i="7"/>
  <c r="AJ68" i="16" s="1"/>
  <c r="AV61" i="7"/>
  <c r="AR61" i="7"/>
  <c r="I68" i="16" s="1"/>
  <c r="AT61" i="7"/>
  <c r="AK68" i="16" s="1"/>
  <c r="AT57" i="7"/>
  <c r="AK64" i="16" s="1"/>
  <c r="AO57" i="7"/>
  <c r="H64" i="16" s="1"/>
  <c r="AQ57" i="7"/>
  <c r="AJ64" i="16" s="1"/>
  <c r="AV57" i="7"/>
  <c r="AR57" i="7"/>
  <c r="I64" i="16" s="1"/>
  <c r="AT53" i="7"/>
  <c r="AK60" i="16" s="1"/>
  <c r="AO53" i="7"/>
  <c r="H60" i="16" s="1"/>
  <c r="AQ53" i="7"/>
  <c r="AJ60" i="16" s="1"/>
  <c r="AV53" i="7"/>
  <c r="AR53" i="7"/>
  <c r="I60" i="16" s="1"/>
  <c r="AT49" i="7"/>
  <c r="AK56" i="16" s="1"/>
  <c r="AO49" i="7"/>
  <c r="H56" i="16" s="1"/>
  <c r="AQ49" i="7"/>
  <c r="AJ56" i="16" s="1"/>
  <c r="AV49" i="7"/>
  <c r="AR49" i="7"/>
  <c r="I56" i="16" s="1"/>
  <c r="AT45" i="7"/>
  <c r="AK52" i="16" s="1"/>
  <c r="AO45" i="7"/>
  <c r="H52" i="16" s="1"/>
  <c r="AQ45" i="7"/>
  <c r="AJ52" i="16" s="1"/>
  <c r="AV45" i="7"/>
  <c r="AR45" i="7"/>
  <c r="I52" i="16" s="1"/>
  <c r="AT41" i="7"/>
  <c r="AK48" i="16" s="1"/>
  <c r="AO41" i="7"/>
  <c r="H48" i="16" s="1"/>
  <c r="AQ41" i="7"/>
  <c r="AJ48" i="16" s="1"/>
  <c r="AV41" i="7"/>
  <c r="AR41" i="7"/>
  <c r="I48" i="16" s="1"/>
  <c r="AT37" i="7"/>
  <c r="AK44" i="16" s="1"/>
  <c r="AO37" i="7"/>
  <c r="H44" i="16" s="1"/>
  <c r="AQ37" i="7"/>
  <c r="AJ44" i="16" s="1"/>
  <c r="AV37" i="7"/>
  <c r="AR37" i="7"/>
  <c r="I44" i="16" s="1"/>
  <c r="AQ33" i="7"/>
  <c r="AJ40" i="16" s="1"/>
  <c r="AV33" i="7"/>
  <c r="AR33" i="7"/>
  <c r="I40" i="16" s="1"/>
  <c r="AT33" i="7"/>
  <c r="AK40" i="16" s="1"/>
  <c r="AO33" i="7"/>
  <c r="H40" i="16" s="1"/>
  <c r="AQ29" i="7"/>
  <c r="AJ36" i="16" s="1"/>
  <c r="AV29" i="7"/>
  <c r="AR29" i="7"/>
  <c r="I36" i="16" s="1"/>
  <c r="AT29" i="7"/>
  <c r="AK36" i="16" s="1"/>
  <c r="AO29" i="7"/>
  <c r="H36" i="16" s="1"/>
  <c r="AQ25" i="7"/>
  <c r="AJ32" i="16" s="1"/>
  <c r="AV25" i="7"/>
  <c r="AR25" i="7"/>
  <c r="I32" i="16" s="1"/>
  <c r="AT25" i="7"/>
  <c r="AK32" i="16" s="1"/>
  <c r="AO25" i="7"/>
  <c r="H32" i="16" s="1"/>
  <c r="AQ21" i="7"/>
  <c r="AJ28" i="16" s="1"/>
  <c r="AV21" i="7"/>
  <c r="AR21" i="7"/>
  <c r="I28" i="16" s="1"/>
  <c r="AT21" i="7"/>
  <c r="AK28" i="16" s="1"/>
  <c r="AO21" i="7"/>
  <c r="H28" i="16" s="1"/>
  <c r="AQ17" i="7"/>
  <c r="AJ24" i="16" s="1"/>
  <c r="AV17" i="7"/>
  <c r="AR17" i="7"/>
  <c r="I24" i="16" s="1"/>
  <c r="AT17" i="7"/>
  <c r="AK24" i="16" s="1"/>
  <c r="AO17" i="7"/>
  <c r="H24" i="16" s="1"/>
  <c r="AQ13" i="7"/>
  <c r="AJ20" i="16" s="1"/>
  <c r="AV13" i="7"/>
  <c r="AR13" i="7"/>
  <c r="I20" i="16" s="1"/>
  <c r="AT13" i="7"/>
  <c r="AK20" i="16" s="1"/>
  <c r="AO13" i="7"/>
  <c r="H20" i="16" s="1"/>
  <c r="AQ9" i="7"/>
  <c r="AJ16" i="16" s="1"/>
  <c r="AV9" i="7"/>
  <c r="AR9" i="7"/>
  <c r="I16" i="16" s="1"/>
  <c r="AT9" i="7"/>
  <c r="AK16" i="16" s="1"/>
  <c r="AO9" i="7"/>
  <c r="H16" i="16" s="1"/>
  <c r="AQ5" i="7"/>
  <c r="AJ12" i="16" s="1"/>
  <c r="AV5" i="7"/>
  <c r="AR5" i="7"/>
  <c r="I12" i="16" s="1"/>
  <c r="AT5" i="7"/>
  <c r="AK12" i="16" s="1"/>
  <c r="AO5" i="7"/>
  <c r="H12" i="16" s="1"/>
  <c r="AW102" i="7"/>
  <c r="L109" i="16" s="1"/>
  <c r="AZ102" i="7"/>
  <c r="AY102" i="7"/>
  <c r="AW98" i="7"/>
  <c r="L105" i="16" s="1"/>
  <c r="AY98" i="7"/>
  <c r="AZ98" i="7"/>
  <c r="AW94" i="7"/>
  <c r="L101" i="16" s="1"/>
  <c r="AZ94" i="7"/>
  <c r="AY94" i="7"/>
  <c r="AW90" i="7"/>
  <c r="L97" i="16" s="1"/>
  <c r="AY90" i="7"/>
  <c r="AZ90" i="7"/>
  <c r="AZ86" i="7"/>
  <c r="AW86" i="7"/>
  <c r="L93" i="16" s="1"/>
  <c r="AY86" i="7"/>
  <c r="AZ82" i="7"/>
  <c r="AW82" i="7"/>
  <c r="L89" i="16" s="1"/>
  <c r="AY82" i="7"/>
  <c r="AZ78" i="7"/>
  <c r="AW78" i="7"/>
  <c r="L85" i="16" s="1"/>
  <c r="AY78" i="7"/>
  <c r="AZ74" i="7"/>
  <c r="AW74" i="7"/>
  <c r="L81" i="16" s="1"/>
  <c r="AY74" i="7"/>
  <c r="AZ70" i="7"/>
  <c r="AW70" i="7"/>
  <c r="L77" i="16" s="1"/>
  <c r="AY70" i="7"/>
  <c r="AZ66" i="7"/>
  <c r="AW66" i="7"/>
  <c r="L73" i="16" s="1"/>
  <c r="AY66" i="7"/>
  <c r="AZ62" i="7"/>
  <c r="AW62" i="7"/>
  <c r="L69" i="16" s="1"/>
  <c r="AY62" i="7"/>
  <c r="AW58" i="7"/>
  <c r="L65" i="16" s="1"/>
  <c r="AY58" i="7"/>
  <c r="AZ58" i="7"/>
  <c r="AW54" i="7"/>
  <c r="L61" i="16" s="1"/>
  <c r="AY54" i="7"/>
  <c r="AZ54" i="7"/>
  <c r="AW50" i="7"/>
  <c r="L57" i="16" s="1"/>
  <c r="AY50" i="7"/>
  <c r="AZ50" i="7"/>
  <c r="AW46" i="7"/>
  <c r="L53" i="16" s="1"/>
  <c r="AY46" i="7"/>
  <c r="AZ46" i="7"/>
  <c r="AW42" i="7"/>
  <c r="L49" i="16" s="1"/>
  <c r="AY42" i="7"/>
  <c r="AZ42" i="7"/>
  <c r="AW38" i="7"/>
  <c r="L45" i="16" s="1"/>
  <c r="AY38" i="7"/>
  <c r="AZ38" i="7"/>
  <c r="AZ34" i="7"/>
  <c r="AW34" i="7"/>
  <c r="L41" i="16" s="1"/>
  <c r="AY34" i="7"/>
  <c r="AZ30" i="7"/>
  <c r="AW30" i="7"/>
  <c r="L37" i="16" s="1"/>
  <c r="AY30" i="7"/>
  <c r="AZ26" i="7"/>
  <c r="AW26" i="7"/>
  <c r="L33" i="16" s="1"/>
  <c r="AY26" i="7"/>
  <c r="AZ22" i="7"/>
  <c r="AW22" i="7"/>
  <c r="L29" i="16" s="1"/>
  <c r="AY22" i="7"/>
  <c r="AZ18" i="7"/>
  <c r="AW18" i="7"/>
  <c r="L25" i="16" s="1"/>
  <c r="AY18" i="7"/>
  <c r="AZ14" i="7"/>
  <c r="AW14" i="7"/>
  <c r="L21" i="16" s="1"/>
  <c r="AY14" i="7"/>
  <c r="AZ10" i="7"/>
  <c r="AW10" i="7"/>
  <c r="L17" i="16" s="1"/>
  <c r="AY10" i="7"/>
  <c r="AZ6" i="7"/>
  <c r="AW6" i="7"/>
  <c r="L13" i="16" s="1"/>
  <c r="AY6" i="7"/>
  <c r="AK2" i="7"/>
  <c r="AH9" i="16" s="1"/>
  <c r="AE2" i="7"/>
  <c r="AF9" i="16" s="1"/>
  <c r="W2" i="7"/>
  <c r="B9" i="16" s="1"/>
  <c r="AI2" i="7"/>
  <c r="F9" i="16" s="1"/>
  <c r="AC2" i="7"/>
  <c r="Y2" i="7"/>
  <c r="AD9" i="16" s="1"/>
  <c r="AF2" i="7"/>
  <c r="E9" i="16" s="1"/>
  <c r="AH2" i="7"/>
  <c r="AG9" i="16" s="1"/>
  <c r="AB2" i="7"/>
  <c r="AE9" i="16" s="1"/>
  <c r="V11" i="7"/>
  <c r="U11" i="7"/>
  <c r="V9" i="7"/>
  <c r="U9" i="7"/>
  <c r="V10" i="7"/>
  <c r="V8" i="7"/>
  <c r="V7" i="7"/>
  <c r="V6" i="7"/>
  <c r="U5" i="7"/>
  <c r="V175" i="7"/>
  <c r="U169" i="7"/>
  <c r="U161" i="7"/>
  <c r="V143" i="7"/>
  <c r="V131" i="7"/>
  <c r="V167" i="7"/>
  <c r="V159" i="7"/>
  <c r="V147" i="7"/>
  <c r="V135" i="7"/>
  <c r="V111" i="7"/>
  <c r="U105" i="7"/>
  <c r="U173" i="7"/>
  <c r="U165" i="7"/>
  <c r="V151" i="7"/>
  <c r="V123" i="7"/>
  <c r="V107" i="7"/>
  <c r="U144" i="7"/>
  <c r="U139" i="7"/>
  <c r="U163" i="7"/>
  <c r="V125" i="7"/>
  <c r="U167" i="7"/>
  <c r="V161" i="7"/>
  <c r="U159" i="7"/>
  <c r="U151" i="7"/>
  <c r="V137" i="7"/>
  <c r="U103" i="7"/>
  <c r="V173" i="7"/>
  <c r="V168" i="7"/>
  <c r="V164" i="7"/>
  <c r="V153" i="7"/>
  <c r="V149" i="7"/>
  <c r="U147" i="7"/>
  <c r="U131" i="7"/>
  <c r="U127" i="7"/>
  <c r="V116" i="7"/>
  <c r="U107" i="7"/>
  <c r="V104" i="7"/>
  <c r="V141" i="7"/>
  <c r="U135" i="7"/>
  <c r="V160" i="7"/>
  <c r="V156" i="7"/>
  <c r="U143" i="7"/>
  <c r="V136" i="7"/>
  <c r="V132" i="7"/>
  <c r="U123" i="7"/>
  <c r="U119" i="7"/>
  <c r="U115" i="7"/>
  <c r="U111" i="7"/>
  <c r="V108" i="7"/>
  <c r="U175" i="7"/>
  <c r="U160" i="7"/>
  <c r="U124" i="7"/>
  <c r="U136" i="7"/>
  <c r="U156" i="7"/>
  <c r="U172" i="7"/>
  <c r="U168" i="7"/>
  <c r="U152" i="7"/>
  <c r="U140" i="7"/>
  <c r="U128" i="7"/>
  <c r="U116" i="7"/>
  <c r="V165" i="7"/>
  <c r="V113" i="7"/>
  <c r="V145" i="7"/>
  <c r="V129" i="7"/>
  <c r="V109" i="7"/>
  <c r="V105" i="7"/>
  <c r="V172" i="7"/>
  <c r="V169" i="7"/>
  <c r="V157" i="7"/>
  <c r="V152" i="7"/>
  <c r="V140" i="7"/>
  <c r="V133" i="7"/>
  <c r="V124" i="7"/>
  <c r="U171" i="7"/>
  <c r="U164" i="7"/>
  <c r="U155" i="7"/>
  <c r="U148" i="7"/>
  <c r="U166" i="7"/>
  <c r="U162" i="7"/>
  <c r="U158" i="7"/>
  <c r="U154" i="7"/>
  <c r="U150" i="7"/>
  <c r="U146" i="7"/>
  <c r="T176" i="7" s="1"/>
  <c r="U142" i="7"/>
  <c r="U138" i="7"/>
  <c r="U134" i="7"/>
  <c r="U170" i="7"/>
  <c r="U174" i="7"/>
  <c r="U122" i="7"/>
  <c r="U30" i="7"/>
  <c r="U18" i="7"/>
  <c r="U26" i="7"/>
  <c r="U14" i="7"/>
  <c r="U130" i="7"/>
  <c r="U114" i="7"/>
  <c r="U38" i="7"/>
  <c r="U34" i="7"/>
  <c r="U22" i="7"/>
  <c r="U126" i="7"/>
  <c r="U118" i="7"/>
  <c r="V121" i="7"/>
  <c r="V119" i="7"/>
  <c r="V117" i="7"/>
  <c r="V115" i="7"/>
  <c r="U12" i="7"/>
  <c r="U10" i="7"/>
  <c r="U8" i="7"/>
  <c r="U7" i="7"/>
  <c r="U6" i="7"/>
  <c r="U4" i="7"/>
  <c r="AV2" i="7"/>
  <c r="V2" i="7"/>
  <c r="AZ2" i="7"/>
  <c r="N33" i="7"/>
  <c r="O34" i="7" s="1"/>
  <c r="M35" i="7"/>
  <c r="B10" i="11" s="1"/>
  <c r="U2" i="7"/>
  <c r="U3" i="7"/>
  <c r="S176" i="7"/>
  <c r="A7" i="8"/>
  <c r="E15" i="8"/>
  <c r="G5" i="8"/>
  <c r="E13" i="8"/>
  <c r="E11" i="8"/>
  <c r="G11" i="8" s="1"/>
  <c r="E10" i="8"/>
  <c r="G10" i="8" s="1"/>
  <c r="E9" i="8"/>
  <c r="G9" i="8" s="1"/>
  <c r="E8" i="8"/>
  <c r="G8" i="8" s="1"/>
  <c r="E7" i="8"/>
  <c r="AA7" i="8" s="1"/>
  <c r="H11" i="8"/>
  <c r="C19" i="2"/>
  <c r="C18" i="2"/>
  <c r="C23" i="2"/>
  <c r="C11" i="2"/>
  <c r="C12" i="2"/>
  <c r="C6" i="2"/>
  <c r="D13" i="16" l="1"/>
  <c r="D15" i="16"/>
  <c r="D9" i="16"/>
  <c r="T8" i="16"/>
  <c r="AP8" i="16"/>
  <c r="AN63" i="16"/>
  <c r="M63" i="16"/>
  <c r="AN99" i="16"/>
  <c r="M99" i="16"/>
  <c r="AN52" i="16"/>
  <c r="M52" i="16"/>
  <c r="AN100" i="16"/>
  <c r="M100" i="16"/>
  <c r="AN21" i="16"/>
  <c r="M21" i="16"/>
  <c r="AN57" i="16"/>
  <c r="M57" i="16"/>
  <c r="AN69" i="16"/>
  <c r="M69" i="16"/>
  <c r="AN85" i="16"/>
  <c r="M85" i="16"/>
  <c r="M22" i="16"/>
  <c r="AN22" i="16"/>
  <c r="AN50" i="16"/>
  <c r="M50" i="16"/>
  <c r="AN66" i="16"/>
  <c r="M66" i="16"/>
  <c r="AN79" i="16"/>
  <c r="M79" i="16"/>
  <c r="AN96" i="16"/>
  <c r="M96" i="16"/>
  <c r="AN45" i="16"/>
  <c r="M45" i="16"/>
  <c r="AN89" i="16"/>
  <c r="M89" i="16"/>
  <c r="AN26" i="16"/>
  <c r="M26" i="16"/>
  <c r="AN42" i="16"/>
  <c r="M42" i="16"/>
  <c r="AN74" i="16"/>
  <c r="M74" i="16"/>
  <c r="AN90" i="16"/>
  <c r="M90" i="16"/>
  <c r="M102" i="16"/>
  <c r="AN102" i="16"/>
  <c r="AN19" i="16"/>
  <c r="M19" i="16"/>
  <c r="AN16" i="16"/>
  <c r="M16" i="16"/>
  <c r="AN80" i="16"/>
  <c r="M80" i="16"/>
  <c r="AN28" i="16"/>
  <c r="M28" i="16"/>
  <c r="M62" i="16"/>
  <c r="AN62" i="16"/>
  <c r="AN82" i="16"/>
  <c r="M82" i="16"/>
  <c r="AN27" i="16"/>
  <c r="M27" i="16"/>
  <c r="M55" i="16"/>
  <c r="AN55" i="16"/>
  <c r="AN75" i="16"/>
  <c r="M75" i="16"/>
  <c r="AN91" i="16"/>
  <c r="M91" i="16"/>
  <c r="M103" i="16"/>
  <c r="AN103" i="16"/>
  <c r="AN107" i="16"/>
  <c r="M107" i="16"/>
  <c r="AN24" i="16"/>
  <c r="M24" i="16"/>
  <c r="AN40" i="16"/>
  <c r="M40" i="16"/>
  <c r="AN44" i="16"/>
  <c r="M44" i="16"/>
  <c r="AN60" i="16"/>
  <c r="M60" i="16"/>
  <c r="AN72" i="16"/>
  <c r="M72" i="16"/>
  <c r="AN88" i="16"/>
  <c r="M88" i="16"/>
  <c r="AN108" i="16"/>
  <c r="M108" i="16"/>
  <c r="AN25" i="16"/>
  <c r="M25" i="16"/>
  <c r="AN41" i="16"/>
  <c r="M41" i="16"/>
  <c r="AN61" i="16"/>
  <c r="M61" i="16"/>
  <c r="AN73" i="16"/>
  <c r="M73" i="16"/>
  <c r="M54" i="16"/>
  <c r="AN54" i="16"/>
  <c r="AN35" i="16"/>
  <c r="M35" i="16"/>
  <c r="AN47" i="16"/>
  <c r="M47" i="16"/>
  <c r="AN83" i="16"/>
  <c r="M83" i="16"/>
  <c r="AN32" i="16"/>
  <c r="M32" i="16"/>
  <c r="AN37" i="16"/>
  <c r="M37" i="16"/>
  <c r="AN101" i="16"/>
  <c r="M101" i="16"/>
  <c r="AN105" i="16"/>
  <c r="M105" i="16"/>
  <c r="M38" i="16"/>
  <c r="AN38" i="16"/>
  <c r="M70" i="16"/>
  <c r="AN70" i="16"/>
  <c r="M86" i="16"/>
  <c r="AN86" i="16"/>
  <c r="AN98" i="16"/>
  <c r="M98" i="16"/>
  <c r="AN15" i="16"/>
  <c r="M15" i="16"/>
  <c r="AN31" i="16"/>
  <c r="M31" i="16"/>
  <c r="AN59" i="16"/>
  <c r="M59" i="16"/>
  <c r="AN95" i="16"/>
  <c r="M95" i="16"/>
  <c r="AN48" i="16"/>
  <c r="M48" i="16"/>
  <c r="AN64" i="16"/>
  <c r="M64" i="16"/>
  <c r="AN76" i="16"/>
  <c r="M76" i="16"/>
  <c r="AN92" i="16"/>
  <c r="M92" i="16"/>
  <c r="AN17" i="16"/>
  <c r="M17" i="16"/>
  <c r="AN33" i="16"/>
  <c r="M33" i="16"/>
  <c r="AN53" i="16"/>
  <c r="M53" i="16"/>
  <c r="AN81" i="16"/>
  <c r="M81" i="16"/>
  <c r="AN18" i="16"/>
  <c r="M18" i="16"/>
  <c r="AN34" i="16"/>
  <c r="M34" i="16"/>
  <c r="M46" i="16"/>
  <c r="AN46" i="16"/>
  <c r="AN13" i="16"/>
  <c r="M13" i="16"/>
  <c r="AN29" i="16"/>
  <c r="M29" i="16"/>
  <c r="AN49" i="16"/>
  <c r="M49" i="16"/>
  <c r="AN65" i="16"/>
  <c r="M65" i="16"/>
  <c r="AN77" i="16"/>
  <c r="M77" i="16"/>
  <c r="AN93" i="16"/>
  <c r="M93" i="16"/>
  <c r="AN97" i="16"/>
  <c r="M97" i="16"/>
  <c r="AN109" i="16"/>
  <c r="M109" i="16"/>
  <c r="M14" i="16"/>
  <c r="AN14" i="16"/>
  <c r="M30" i="16"/>
  <c r="AN30" i="16"/>
  <c r="AN58" i="16"/>
  <c r="M58" i="16"/>
  <c r="M78" i="16"/>
  <c r="AN78" i="16"/>
  <c r="M94" i="16"/>
  <c r="AN94" i="16"/>
  <c r="AN106" i="16"/>
  <c r="M106" i="16"/>
  <c r="M23" i="16"/>
  <c r="AN23" i="16"/>
  <c r="M39" i="16"/>
  <c r="AN39" i="16"/>
  <c r="AN43" i="16"/>
  <c r="M43" i="16"/>
  <c r="AN51" i="16"/>
  <c r="M51" i="16"/>
  <c r="AN67" i="16"/>
  <c r="M67" i="16"/>
  <c r="M71" i="16"/>
  <c r="AN71" i="16"/>
  <c r="M87" i="16"/>
  <c r="AN87" i="16"/>
  <c r="AN20" i="16"/>
  <c r="M20" i="16"/>
  <c r="AN36" i="16"/>
  <c r="M36" i="16"/>
  <c r="AN56" i="16"/>
  <c r="M56" i="16"/>
  <c r="AN68" i="16"/>
  <c r="M68" i="16"/>
  <c r="AN84" i="16"/>
  <c r="M84" i="16"/>
  <c r="AN104" i="16"/>
  <c r="M104" i="16"/>
  <c r="O8" i="16"/>
  <c r="AJ8" i="16"/>
  <c r="V8" i="16"/>
  <c r="AB8" i="16"/>
  <c r="AH8" i="16"/>
  <c r="H8" i="16"/>
  <c r="M10" i="16"/>
  <c r="AN10" i="16"/>
  <c r="AN9" i="16"/>
  <c r="M9" i="16"/>
  <c r="M12" i="16"/>
  <c r="AN12" i="16"/>
  <c r="AX176" i="7"/>
  <c r="E19" i="11" s="1"/>
  <c r="Z9" i="16"/>
  <c r="Z8" i="16" s="1"/>
  <c r="L8" i="16"/>
  <c r="AN11" i="16"/>
  <c r="M11" i="16"/>
  <c r="AG8" i="16"/>
  <c r="F8" i="16"/>
  <c r="Q8" i="16"/>
  <c r="S8" i="16"/>
  <c r="AE8" i="16"/>
  <c r="D12" i="16"/>
  <c r="W8" i="16"/>
  <c r="AK8" i="16"/>
  <c r="I8" i="16"/>
  <c r="N8" i="16"/>
  <c r="R8" i="16"/>
  <c r="U8" i="16"/>
  <c r="AC8" i="16"/>
  <c r="AQ8" i="16"/>
  <c r="E8" i="16"/>
  <c r="B8" i="16"/>
  <c r="G8" i="16"/>
  <c r="C8" i="16"/>
  <c r="AD8" i="16"/>
  <c r="AF8" i="16"/>
  <c r="AI8" i="16"/>
  <c r="P8" i="16"/>
  <c r="BB176" i="7"/>
  <c r="E21" i="11" s="1"/>
  <c r="BE176" i="7"/>
  <c r="BK2" i="7"/>
  <c r="BN2" i="7" s="1"/>
  <c r="BS2" i="7"/>
  <c r="BV2" i="7" s="1"/>
  <c r="BS7" i="7"/>
  <c r="BV7" i="7" s="1"/>
  <c r="BR7" i="7"/>
  <c r="BU7" i="7" s="1"/>
  <c r="AP176" i="7"/>
  <c r="F13" i="11" s="1"/>
  <c r="BL7" i="7"/>
  <c r="BO7" i="7" s="1"/>
  <c r="AS176" i="7"/>
  <c r="F14" i="11" s="1"/>
  <c r="CA7" i="7"/>
  <c r="CB7" i="7" s="1"/>
  <c r="BJ7" i="7"/>
  <c r="BM7" i="7" s="1"/>
  <c r="BK7" i="7"/>
  <c r="BN7" i="7" s="1"/>
  <c r="BT7" i="7"/>
  <c r="BW7" i="7" s="1"/>
  <c r="AG176" i="7"/>
  <c r="AJ176" i="7"/>
  <c r="AM176" i="7"/>
  <c r="E12" i="11" s="1"/>
  <c r="O33" i="7"/>
  <c r="O35" i="7"/>
  <c r="H10" i="11" s="1"/>
  <c r="AD176" i="7"/>
  <c r="E7" i="11" s="1"/>
  <c r="X176" i="7"/>
  <c r="AA176" i="7"/>
  <c r="E6" i="11" s="1"/>
  <c r="BT2" i="7"/>
  <c r="BW2" i="7" s="1"/>
  <c r="BJ2" i="7"/>
  <c r="BM2" i="7" s="1"/>
  <c r="BL2" i="7"/>
  <c r="BO2" i="7" s="1"/>
  <c r="AT176" i="7"/>
  <c r="I14" i="11" s="1"/>
  <c r="AR176" i="7"/>
  <c r="C14" i="11" s="1"/>
  <c r="E20" i="8"/>
  <c r="E22" i="8"/>
  <c r="E23" i="8"/>
  <c r="E21" i="8"/>
  <c r="CA2" i="7"/>
  <c r="CB2" i="7" s="1"/>
  <c r="AV176" i="7"/>
  <c r="I16" i="11" s="1"/>
  <c r="AO176" i="7"/>
  <c r="AQ176" i="7"/>
  <c r="I13" i="11" s="1"/>
  <c r="AY176" i="7"/>
  <c r="AW176" i="7"/>
  <c r="B19" i="11" s="1"/>
  <c r="BF176" i="7"/>
  <c r="H22" i="11" s="1"/>
  <c r="BD176" i="7"/>
  <c r="B22" i="11" s="1"/>
  <c r="AZ176" i="7"/>
  <c r="B20" i="11" s="1"/>
  <c r="AK176" i="7"/>
  <c r="BA176" i="7"/>
  <c r="B21" i="11" s="1"/>
  <c r="BC176" i="7"/>
  <c r="H21" i="11" s="1"/>
  <c r="AI176" i="7"/>
  <c r="AN176" i="7"/>
  <c r="W176" i="7"/>
  <c r="AB176" i="7"/>
  <c r="AC176" i="7"/>
  <c r="AH176" i="7"/>
  <c r="Z176" i="7"/>
  <c r="AE176" i="7"/>
  <c r="AL176" i="7"/>
  <c r="B12" i="11" s="1"/>
  <c r="Y176" i="7"/>
  <c r="AF176" i="7"/>
  <c r="BR2" i="7"/>
  <c r="BU2" i="7" s="1"/>
  <c r="BM3" i="7"/>
  <c r="BM4" i="7"/>
  <c r="BO3" i="7"/>
  <c r="BO4" i="7"/>
  <c r="V176" i="7"/>
  <c r="U176" i="7"/>
  <c r="E19" i="8"/>
  <c r="G7" i="8"/>
  <c r="D8" i="16" l="1"/>
  <c r="AO84" i="16"/>
  <c r="AA84" i="16"/>
  <c r="AA56" i="16"/>
  <c r="AO56" i="16"/>
  <c r="AA20" i="16"/>
  <c r="AO20" i="16"/>
  <c r="AA51" i="16"/>
  <c r="AO51" i="16"/>
  <c r="AO106" i="16"/>
  <c r="AA106" i="16"/>
  <c r="AA109" i="16"/>
  <c r="AO109" i="16"/>
  <c r="AA93" i="16"/>
  <c r="AO93" i="16"/>
  <c r="AO65" i="16"/>
  <c r="AA65" i="16"/>
  <c r="AO29" i="16"/>
  <c r="AA29" i="16"/>
  <c r="AA18" i="16"/>
  <c r="AO18" i="16"/>
  <c r="AA53" i="16"/>
  <c r="AO53" i="16"/>
  <c r="AA17" i="16"/>
  <c r="AO17" i="16"/>
  <c r="AA76" i="16"/>
  <c r="AO76" i="16"/>
  <c r="AA48" i="16"/>
  <c r="AO48" i="16"/>
  <c r="AA59" i="16"/>
  <c r="AO59" i="16"/>
  <c r="AA15" i="16"/>
  <c r="AO15" i="16"/>
  <c r="AA101" i="16"/>
  <c r="AO101" i="16"/>
  <c r="AA32" i="16"/>
  <c r="AO32" i="16"/>
  <c r="AO47" i="16"/>
  <c r="AA47" i="16"/>
  <c r="AO61" i="16"/>
  <c r="AA61" i="16"/>
  <c r="AO25" i="16"/>
  <c r="AA25" i="16"/>
  <c r="AA88" i="16"/>
  <c r="AO88" i="16"/>
  <c r="AO60" i="16"/>
  <c r="AA60" i="16"/>
  <c r="AA40" i="16"/>
  <c r="AO40" i="16"/>
  <c r="AO107" i="16"/>
  <c r="AA107" i="16"/>
  <c r="AO91" i="16"/>
  <c r="AA91" i="16"/>
  <c r="AA82" i="16"/>
  <c r="AO82" i="16"/>
  <c r="AA28" i="16"/>
  <c r="AO28" i="16"/>
  <c r="AA16" i="16"/>
  <c r="AO16" i="16"/>
  <c r="AO74" i="16"/>
  <c r="AA74" i="16"/>
  <c r="AA26" i="16"/>
  <c r="AO26" i="16"/>
  <c r="AA45" i="16"/>
  <c r="AO45" i="16"/>
  <c r="AA79" i="16"/>
  <c r="AO79" i="16"/>
  <c r="AA50" i="16"/>
  <c r="AO50" i="16"/>
  <c r="AA85" i="16"/>
  <c r="AO85" i="16"/>
  <c r="AO57" i="16"/>
  <c r="AA57" i="16"/>
  <c r="AO100" i="16"/>
  <c r="AA100" i="16"/>
  <c r="AO99" i="16"/>
  <c r="AA99" i="16"/>
  <c r="AA71" i="16"/>
  <c r="AO71" i="16"/>
  <c r="AO39" i="16"/>
  <c r="AA39" i="16"/>
  <c r="AO78" i="16"/>
  <c r="AA78" i="16"/>
  <c r="AO30" i="16"/>
  <c r="AA30" i="16"/>
  <c r="AA46" i="16"/>
  <c r="AO46" i="16"/>
  <c r="AO86" i="16"/>
  <c r="AA86" i="16"/>
  <c r="AA38" i="16"/>
  <c r="AO38" i="16"/>
  <c r="AA54" i="16"/>
  <c r="AO54" i="16"/>
  <c r="AO55" i="16"/>
  <c r="AA55" i="16"/>
  <c r="AA102" i="16"/>
  <c r="AO102" i="16"/>
  <c r="AA104" i="16"/>
  <c r="AO104" i="16"/>
  <c r="AA68" i="16"/>
  <c r="AO68" i="16"/>
  <c r="AO36" i="16"/>
  <c r="AA36" i="16"/>
  <c r="AA67" i="16"/>
  <c r="AO67" i="16"/>
  <c r="AA43" i="16"/>
  <c r="AO43" i="16"/>
  <c r="AA58" i="16"/>
  <c r="AO58" i="16"/>
  <c r="AA97" i="16"/>
  <c r="AO97" i="16"/>
  <c r="AA77" i="16"/>
  <c r="AO77" i="16"/>
  <c r="AA49" i="16"/>
  <c r="AO49" i="16"/>
  <c r="AO13" i="16"/>
  <c r="AA13" i="16"/>
  <c r="AA34" i="16"/>
  <c r="AO34" i="16"/>
  <c r="AO81" i="16"/>
  <c r="AA81" i="16"/>
  <c r="AA33" i="16"/>
  <c r="AO33" i="16"/>
  <c r="AO92" i="16"/>
  <c r="AA92" i="16"/>
  <c r="AA64" i="16"/>
  <c r="AO64" i="16"/>
  <c r="AA95" i="16"/>
  <c r="AO95" i="16"/>
  <c r="AA31" i="16"/>
  <c r="AO31" i="16"/>
  <c r="AO98" i="16"/>
  <c r="AA98" i="16"/>
  <c r="AA105" i="16"/>
  <c r="AO105" i="16"/>
  <c r="AA37" i="16"/>
  <c r="AO37" i="16"/>
  <c r="AA83" i="16"/>
  <c r="AO83" i="16"/>
  <c r="AA35" i="16"/>
  <c r="AO35" i="16"/>
  <c r="AO73" i="16"/>
  <c r="AA73" i="16"/>
  <c r="AO41" i="16"/>
  <c r="AA41" i="16"/>
  <c r="AO108" i="16"/>
  <c r="AA108" i="16"/>
  <c r="AA72" i="16"/>
  <c r="AO72" i="16"/>
  <c r="AA44" i="16"/>
  <c r="AO44" i="16"/>
  <c r="AA24" i="16"/>
  <c r="AO24" i="16"/>
  <c r="AO75" i="16"/>
  <c r="AA75" i="16"/>
  <c r="AO27" i="16"/>
  <c r="AA27" i="16"/>
  <c r="AO80" i="16"/>
  <c r="AA80" i="16"/>
  <c r="AA19" i="16"/>
  <c r="AO19" i="16"/>
  <c r="AA90" i="16"/>
  <c r="AO90" i="16"/>
  <c r="AA42" i="16"/>
  <c r="AO42" i="16"/>
  <c r="AA89" i="16"/>
  <c r="AO89" i="16"/>
  <c r="AA96" i="16"/>
  <c r="AO96" i="16"/>
  <c r="AA66" i="16"/>
  <c r="AO66" i="16"/>
  <c r="AO69" i="16"/>
  <c r="AA69" i="16"/>
  <c r="AA21" i="16"/>
  <c r="AO21" i="16"/>
  <c r="AA52" i="16"/>
  <c r="AO52" i="16"/>
  <c r="AA63" i="16"/>
  <c r="AO63" i="16"/>
  <c r="AO87" i="16"/>
  <c r="AA87" i="16"/>
  <c r="AO23" i="16"/>
  <c r="AA23" i="16"/>
  <c r="AA94" i="16"/>
  <c r="AO94" i="16"/>
  <c r="AA14" i="16"/>
  <c r="AO14" i="16"/>
  <c r="AO70" i="16"/>
  <c r="AA70" i="16"/>
  <c r="AA103" i="16"/>
  <c r="AO103" i="16"/>
  <c r="AO62" i="16"/>
  <c r="AA62" i="16"/>
  <c r="AO22" i="16"/>
  <c r="AA22" i="16"/>
  <c r="AA11" i="16"/>
  <c r="AO11" i="16"/>
  <c r="AN8" i="16"/>
  <c r="AA9" i="16"/>
  <c r="AO9" i="16"/>
  <c r="M8" i="16"/>
  <c r="F19" i="11"/>
  <c r="AA12" i="16"/>
  <c r="AO12" i="16"/>
  <c r="AA10" i="16"/>
  <c r="AO10" i="16"/>
  <c r="F21" i="11"/>
  <c r="F22" i="11"/>
  <c r="E22" i="11"/>
  <c r="I19" i="11"/>
  <c r="H19" i="11"/>
  <c r="H12" i="11"/>
  <c r="H7" i="11"/>
  <c r="H6" i="11"/>
  <c r="F5" i="11"/>
  <c r="E5" i="11"/>
  <c r="H5" i="11" s="1"/>
  <c r="F9" i="11"/>
  <c r="E9" i="11"/>
  <c r="H9" i="11" s="1"/>
  <c r="F8" i="11"/>
  <c r="E8" i="11"/>
  <c r="H8" i="11" s="1"/>
  <c r="BN16" i="7"/>
  <c r="E13" i="11" s="1"/>
  <c r="BV16" i="7"/>
  <c r="E14" i="11" s="1"/>
  <c r="I22" i="11"/>
  <c r="BU16" i="7"/>
  <c r="B14" i="11" s="1"/>
  <c r="I21" i="11"/>
  <c r="BW16" i="7"/>
  <c r="CB16" i="7"/>
  <c r="C8" i="11"/>
  <c r="B8" i="11"/>
  <c r="B6" i="11"/>
  <c r="C6" i="11"/>
  <c r="B5" i="11"/>
  <c r="C5" i="11"/>
  <c r="F12" i="11"/>
  <c r="C7" i="11"/>
  <c r="B7" i="11"/>
  <c r="B9" i="11"/>
  <c r="C9" i="11"/>
  <c r="I12" i="11"/>
  <c r="C19" i="11"/>
  <c r="C22" i="11"/>
  <c r="F7" i="11"/>
  <c r="F6" i="11"/>
  <c r="I8" i="11"/>
  <c r="I9" i="11"/>
  <c r="I5" i="11"/>
  <c r="I7" i="11"/>
  <c r="I6" i="11"/>
  <c r="BM16" i="7"/>
  <c r="B13" i="11" s="1"/>
  <c r="BO16" i="7"/>
  <c r="C21" i="11"/>
  <c r="C13" i="11"/>
  <c r="C12" i="11"/>
  <c r="C16" i="11"/>
  <c r="F16" i="11" s="1"/>
  <c r="C20" i="11"/>
  <c r="C15" i="11"/>
  <c r="F15" i="11" s="1"/>
  <c r="I15" i="11"/>
  <c r="H13" i="11" l="1"/>
  <c r="AA8" i="16"/>
  <c r="AO8" i="16"/>
  <c r="J14" i="11"/>
  <c r="H14" i="11"/>
  <c r="D16" i="11"/>
  <c r="G16" i="11" s="1"/>
  <c r="B16" i="11"/>
  <c r="E16" i="11" s="1"/>
  <c r="G13" i="11"/>
  <c r="G14" i="11"/>
  <c r="D14" i="11"/>
  <c r="I20" i="11"/>
  <c r="F20" i="11"/>
  <c r="H20" i="11"/>
  <c r="E20" i="11"/>
  <c r="H16" i="11"/>
  <c r="J16" i="11"/>
  <c r="D13" i="11"/>
  <c r="J13" i="11"/>
</calcChain>
</file>

<file path=xl/sharedStrings.xml><?xml version="1.0" encoding="utf-8"?>
<sst xmlns="http://schemas.openxmlformats.org/spreadsheetml/2006/main" count="1611" uniqueCount="896">
  <si>
    <t>Name</t>
  </si>
  <si>
    <t xml:space="preserve">Lookups </t>
  </si>
  <si>
    <t>Systems</t>
  </si>
  <si>
    <t>Delineation status</t>
  </si>
  <si>
    <t>Boolean</t>
  </si>
  <si>
    <t>Terrestrial</t>
  </si>
  <si>
    <t>Draft polygon</t>
  </si>
  <si>
    <t xml:space="preserve">Marine </t>
  </si>
  <si>
    <t>Refined polygon</t>
  </si>
  <si>
    <t>Freshwater</t>
  </si>
  <si>
    <t>Confirmed polygon</t>
  </si>
  <si>
    <t>Subterranean</t>
  </si>
  <si>
    <t>Country/Territory</t>
  </si>
  <si>
    <t>Population derivation</t>
  </si>
  <si>
    <t>Source</t>
  </si>
  <si>
    <t>Afghanistan</t>
  </si>
  <si>
    <t>observed</t>
  </si>
  <si>
    <t>(i) number of mature individuals</t>
  </si>
  <si>
    <t>Albania</t>
  </si>
  <si>
    <t>estimated (directly)</t>
  </si>
  <si>
    <t>(ii) area of occupancy</t>
  </si>
  <si>
    <t>Algeria</t>
  </si>
  <si>
    <t>estimated (indirectly)</t>
  </si>
  <si>
    <t>(iii) extent of suitable habitat</t>
  </si>
  <si>
    <t>American Samoa</t>
  </si>
  <si>
    <t>inferred</t>
  </si>
  <si>
    <t>(iv) range</t>
  </si>
  <si>
    <t>Andorra</t>
  </si>
  <si>
    <t>suspected</t>
  </si>
  <si>
    <t>(v) number of localities</t>
  </si>
  <si>
    <t>Angola</t>
  </si>
  <si>
    <t>unknown</t>
  </si>
  <si>
    <t>(vi) distinct genetic diversity</t>
  </si>
  <si>
    <t>Anguilla</t>
  </si>
  <si>
    <t>Antarctica</t>
  </si>
  <si>
    <t>Population data quality</t>
  </si>
  <si>
    <t>PA Relationships</t>
  </si>
  <si>
    <t>Antigua and Barbuda</t>
  </si>
  <si>
    <t>Good</t>
  </si>
  <si>
    <t>Argentina</t>
  </si>
  <si>
    <t>Medium</t>
  </si>
  <si>
    <t>Armenia</t>
  </si>
  <si>
    <t>Poor</t>
  </si>
  <si>
    <t>Aruba</t>
  </si>
  <si>
    <t>Unknown</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</si>
  <si>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</si>
  <si>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</si>
  <si>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</si>
  <si>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</si>
  <si>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</si>
  <si>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</si>
  <si>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</si>
  <si>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</si>
  <si>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</si>
  <si>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</si>
  <si>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</si>
  <si>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</si>
  <si>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</si>
  <si>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</si>
  <si>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</si>
  <si>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</si>
  <si>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</si>
  <si>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</si>
  <si>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</si>
  <si>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</si>
  <si>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</si>
  <si>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</si>
  <si>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</si>
  <si>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</si>
  <si>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</si>
  <si>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</si>
  <si>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</si>
  <si>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</si>
  <si>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</si>
  <si>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</si>
  <si>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</si>
  <si>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</si>
  <si>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</si>
  <si>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</si>
  <si>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</si>
  <si>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</si>
  <si>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</si>
  <si>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</si>
  <si>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</si>
  <si>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Croatia</t>
  </si>
  <si>
    <t>Cuba</t>
  </si>
  <si>
    <t>Cyprus</t>
  </si>
  <si>
    <t>Czech Republic</t>
  </si>
  <si>
    <t>Côte d'Ivoire</t>
  </si>
  <si>
    <t>Denmark</t>
  </si>
  <si>
    <t>Djibouti</t>
  </si>
  <si>
    <t>Dominica</t>
  </si>
  <si>
    <t>Dominican Republic</t>
  </si>
  <si>
    <t>Timor-Leste</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</si>
  <si>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</si>
  <si>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</si>
  <si>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</si>
  <si>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</si>
  <si>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</si>
  <si>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</si>
  <si>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</si>
  <si>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</si>
  <si>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</si>
  <si>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</si>
  <si>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</si>
  <si>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</si>
  <si>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</si>
  <si>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</si>
  <si>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</si>
  <si>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</si>
  <si>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</si>
  <si>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</si>
  <si>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</si>
  <si>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</si>
  <si>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</si>
  <si>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</si>
  <si>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</si>
  <si>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</si>
  <si>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</si>
  <si>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</si>
  <si>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</si>
  <si>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</si>
  <si>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</si>
  <si>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</si>
  <si>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</si>
  <si>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</si>
  <si>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Honduras</t>
  </si>
  <si>
    <t>Hong Kong (China)</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</si>
  <si>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</si>
  <si>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</si>
  <si>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</si>
  <si>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</si>
  <si>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</si>
  <si>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</si>
  <si>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</si>
  <si>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</si>
  <si>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</si>
  <si>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</si>
  <si>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</si>
  <si>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</si>
  <si>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</si>
  <si>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</si>
  <si>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</si>
  <si>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</si>
  <si>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</si>
  <si>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</si>
  <si>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</si>
  <si>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</si>
  <si>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</si>
  <si>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</si>
  <si>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</si>
  <si>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</si>
  <si>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</si>
  <si>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</si>
  <si>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</si>
  <si>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</si>
  <si>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 (China)</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</si>
  <si>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</si>
  <si>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</si>
  <si>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</si>
  <si>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</si>
  <si>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</si>
  <si>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</si>
  <si>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</si>
  <si>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</si>
  <si>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</si>
  <si>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</si>
  <si>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</si>
  <si>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</si>
  <si>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</si>
  <si>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</si>
  <si>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</si>
  <si>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</si>
  <si>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</si>
  <si>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</si>
  <si>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</si>
  <si>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</si>
  <si>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</si>
  <si>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</si>
  <si>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</si>
  <si>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</si>
  <si>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</si>
  <si>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</si>
  <si>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</si>
  <si>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</si>
  <si>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</si>
  <si>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</si>
  <si>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</si>
  <si>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</si>
  <si>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</si>
  <si>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</si>
  <si>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</si>
  <si>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</si>
  <si>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</si>
  <si>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</si>
  <si>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</si>
  <si>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</si>
  <si>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</si>
  <si>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</si>
  <si>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</si>
  <si>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</si>
  <si>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</si>
  <si>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</si>
  <si>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</si>
  <si>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Romania</t>
  </si>
  <si>
    <t>Russian Federation (European)</t>
  </si>
  <si>
    <t>Rwanda</t>
  </si>
  <si>
    <t>Réunion</t>
  </si>
  <si>
    <t>Saint Helena, Ascension and Tristan da Cunha</t>
  </si>
  <si>
    <t>Saint Kitts and Nevis</t>
  </si>
  <si>
    <t>Saint Lucia</t>
  </si>
  <si>
    <t>Saint Pierre and Miquelon</t>
  </si>
  <si>
    <t>Saint Vincent and the Grenadines</t>
  </si>
  <si>
    <t>Samoa</t>
  </si>
  <si>
    <t>San Marino</t>
  </si>
  <si>
    <t>São Tomé and Príncipe</t>
  </si>
  <si>
    <t>Saudi Arabia</t>
  </si>
  <si>
    <t>Senegal</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</si>
  <si>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</si>
  <si>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</si>
  <si>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</si>
  <si>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</si>
  <si>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</si>
  <si>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</si>
  <si>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</si>
  <si>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</si>
  <si>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</si>
  <si>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</si>
  <si>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</si>
  <si>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</si>
  <si>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</si>
  <si>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</si>
  <si>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</si>
  <si>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</si>
  <si>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</si>
  <si>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</si>
  <si>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(China)</t>
  </si>
  <si>
    <t>Tajikistan</t>
  </si>
  <si>
    <t>Tanzania, United Republic of</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</si>
  <si>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</si>
  <si>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</si>
  <si>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</si>
  <si>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</si>
  <si>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</si>
  <si>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</si>
  <si>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</si>
  <si>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</si>
  <si>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</si>
  <si>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</si>
  <si>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</si>
  <si>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</si>
  <si>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</si>
  <si>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</si>
  <si>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</si>
  <si>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</si>
  <si>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</si>
  <si>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</si>
  <si>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</si>
  <si>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Holy See (Vatican City State)</t>
  </si>
  <si>
    <t>Venezuela, Bolivarian Republic of</t>
  </si>
  <si>
    <t>Viet Nam</t>
  </si>
  <si>
    <t>Virgin Islands, British</t>
  </si>
  <si>
    <t>Virgin Islands, U.S.</t>
  </si>
  <si>
    <t>Wallis and Futuna</t>
  </si>
  <si>
    <t>Western Sahara</t>
  </si>
  <si>
    <t>Yemen</t>
  </si>
  <si>
    <t>Congo, The Democratic Republic of the</t>
  </si>
  <si>
    <t>Zambia</t>
  </si>
  <si>
    <t>Zimbabwe</t>
  </si>
  <si>
    <t>Macedonia, the former Yugoslav Republic of</t>
  </si>
  <si>
    <t>Palestinian Territory, Occupied</t>
  </si>
  <si>
    <t>Åland Islands</t>
  </si>
  <si>
    <t>Russian Federation (Asian)</t>
  </si>
  <si>
    <t>Marine - Arctic Sea</t>
  </si>
  <si>
    <t>Marine - Northwest Atlantic</t>
  </si>
  <si>
    <t>Marine - Northeast Atlantic</t>
  </si>
  <si>
    <t>Marine - Western Central Atlantic</t>
  </si>
  <si>
    <t>Marine - Eastern Central Atlantic</t>
  </si>
  <si>
    <t>Marine - Mediterranean and Black Sea</t>
  </si>
  <si>
    <t>Marine - Southwest Atlantic</t>
  </si>
  <si>
    <t>Marine - Southeast Atlantic</t>
  </si>
  <si>
    <t>Marine - Atlantic (Antarctic)</t>
  </si>
  <si>
    <t>Marine - Western Indian Ocean</t>
  </si>
  <si>
    <t>Marine - Eastern Indian Ocean</t>
  </si>
  <si>
    <t>Marine - Indian Ocean (Antarctic)</t>
  </si>
  <si>
    <t>Marine - Northwest Pacific</t>
  </si>
  <si>
    <t>Marine - Northeast Pacific</t>
  </si>
  <si>
    <t>Marine - Western Central Pacific</t>
  </si>
  <si>
    <t>Marine - Eastern Central Pacific</t>
  </si>
  <si>
    <t>Marine - Southwest Pacific</t>
  </si>
  <si>
    <t>Marine - Southeast Pacific</t>
  </si>
  <si>
    <t>Marine - Pacific (Antarctic)</t>
  </si>
  <si>
    <t>Russian Federation (Central Asian)</t>
  </si>
  <si>
    <t>Russian Federation</t>
  </si>
  <si>
    <t>Serbia</t>
  </si>
  <si>
    <t>Montenegro</t>
  </si>
  <si>
    <t>Saint Barthelemy</t>
  </si>
  <si>
    <t>Saint Martin</t>
  </si>
  <si>
    <t>Bonaire, Sint Eustatius and Saba</t>
  </si>
  <si>
    <t>Curaçao</t>
  </si>
  <si>
    <t>Sint Maarten</t>
  </si>
  <si>
    <t>South Sudan</t>
  </si>
  <si>
    <t>High Seas</t>
  </si>
  <si>
    <t>Disputed</t>
  </si>
  <si>
    <t>Address</t>
  </si>
  <si>
    <t>Email</t>
  </si>
  <si>
    <t>Email (please re-enter)</t>
  </si>
  <si>
    <t>Organisation</t>
  </si>
  <si>
    <t>Yes</t>
  </si>
  <si>
    <t>No</t>
  </si>
  <si>
    <t>Do you represent a KBA Partner organisation?</t>
  </si>
  <si>
    <t>Do you have other affiliations with a KBA Partner organisation?</t>
  </si>
  <si>
    <t>KBA Partners</t>
  </si>
  <si>
    <t>Amphibian Survival Alliance</t>
  </si>
  <si>
    <t>BirdLife International</t>
  </si>
  <si>
    <t>Conservation International</t>
  </si>
  <si>
    <t>CEPF</t>
  </si>
  <si>
    <t>GEF</t>
  </si>
  <si>
    <t>IUCN</t>
  </si>
  <si>
    <t>Global Wildlife Conservation</t>
  </si>
  <si>
    <t>NatureServe</t>
  </si>
  <si>
    <t>RSPB</t>
  </si>
  <si>
    <t>WCS</t>
  </si>
  <si>
    <t>WWF</t>
  </si>
  <si>
    <t>Country of residence</t>
  </si>
  <si>
    <t>A. Contact details</t>
  </si>
  <si>
    <t>B. Your interest in KBAs</t>
  </si>
  <si>
    <t>What is your main country of interest?</t>
  </si>
  <si>
    <t>Taxa</t>
  </si>
  <si>
    <t>Birds</t>
  </si>
  <si>
    <t>Amphibians</t>
  </si>
  <si>
    <t>Reptiles</t>
  </si>
  <si>
    <t>Mammals</t>
  </si>
  <si>
    <t>Insects</t>
  </si>
  <si>
    <t>Fish</t>
  </si>
  <si>
    <t>Other invertebrates</t>
  </si>
  <si>
    <t>Plants</t>
  </si>
  <si>
    <t>Fungi</t>
  </si>
  <si>
    <t>Other</t>
  </si>
  <si>
    <t>Arachnids</t>
  </si>
  <si>
    <t>Molluscs</t>
  </si>
  <si>
    <t>Crustacea</t>
  </si>
  <si>
    <t>Are you a member of this country's KBA National Coordination Group?</t>
  </si>
  <si>
    <t>NCG</t>
  </si>
  <si>
    <t>There is no NCG</t>
  </si>
  <si>
    <t>What is your second taxon of interest? (optional)</t>
  </si>
  <si>
    <t>What is your second country of interest? (optional)</t>
  </si>
  <si>
    <t>C. Data terms of use</t>
  </si>
  <si>
    <t>Purpose</t>
  </si>
  <si>
    <t>Edit or add non-qualifying data for an existing KBA</t>
  </si>
  <si>
    <t>Unique KBA ID number (if available)</t>
  </si>
  <si>
    <t>Site name (national)</t>
  </si>
  <si>
    <t>Site name (international)</t>
  </si>
  <si>
    <t>A</t>
  </si>
  <si>
    <t>A2 Threatened ecosystem types</t>
  </si>
  <si>
    <t>A1 Threatened species</t>
  </si>
  <si>
    <t>Rationale for site nomination</t>
  </si>
  <si>
    <t>Site description</t>
  </si>
  <si>
    <t>Delineation rationale</t>
  </si>
  <si>
    <t>boundary</t>
  </si>
  <si>
    <t>Not necessary, boundary already exists</t>
  </si>
  <si>
    <t>Are you attaching a boundary file with this application?</t>
  </si>
  <si>
    <t>Yes - new KBA boundary</t>
  </si>
  <si>
    <t>Yes - revised KBA boundary</t>
  </si>
  <si>
    <t>How much of the site is covered by protected areas?</t>
  </si>
  <si>
    <t>PA</t>
  </si>
  <si>
    <t>1-10%</t>
  </si>
  <si>
    <t>11-20%</t>
  </si>
  <si>
    <t>21-30%</t>
  </si>
  <si>
    <t>31-40%</t>
  </si>
  <si>
    <t>41-50%</t>
  </si>
  <si>
    <t>51-60%</t>
  </si>
  <si>
    <t>61-70%</t>
  </si>
  <si>
    <t>71-80%</t>
  </si>
  <si>
    <t>81-90%</t>
  </si>
  <si>
    <t>Taxonomic group</t>
  </si>
  <si>
    <t>Species</t>
  </si>
  <si>
    <t>B1-B3 restricted species or assemblages</t>
  </si>
  <si>
    <t>B4 - restricted ecosystems</t>
  </si>
  <si>
    <t>Scientific name</t>
  </si>
  <si>
    <t>RL category</t>
  </si>
  <si>
    <t>RL</t>
  </si>
  <si>
    <t>Min (global)</t>
  </si>
  <si>
    <t>Max (global)</t>
  </si>
  <si>
    <t>&lt; 25,000 sq km</t>
  </si>
  <si>
    <t>&gt; 25,000 sq km</t>
  </si>
  <si>
    <t>Name of eco/bioregion</t>
  </si>
  <si>
    <t>Type</t>
  </si>
  <si>
    <t>Regularly held by site</t>
  </si>
  <si>
    <t>Predictably held by site during one or more life cycle stages</t>
  </si>
  <si>
    <t>Supported by site as a refugium</t>
  </si>
  <si>
    <t>Produced by site as a recruitment source</t>
  </si>
  <si>
    <t>Count type</t>
  </si>
  <si>
    <t>One of 10 largest aggregations?</t>
  </si>
  <si>
    <t>Global extent</t>
  </si>
  <si>
    <t>A2/B4: Threatened or restricted ecosystem types</t>
  </si>
  <si>
    <t>C: Ecological integrity</t>
  </si>
  <si>
    <t>E: Irreplaceability</t>
  </si>
  <si>
    <t>not yet parameterised…</t>
  </si>
  <si>
    <t>A1a</t>
  </si>
  <si>
    <t>A1b</t>
  </si>
  <si>
    <t>A1c</t>
  </si>
  <si>
    <t>A1d</t>
  </si>
  <si>
    <t>A1e</t>
  </si>
  <si>
    <t>A2a</t>
  </si>
  <si>
    <t>A2b</t>
  </si>
  <si>
    <t>B1</t>
  </si>
  <si>
    <t>B2</t>
  </si>
  <si>
    <t>B3a</t>
  </si>
  <si>
    <t>B3b</t>
  </si>
  <si>
    <t>B3c</t>
  </si>
  <si>
    <t>B4</t>
  </si>
  <si>
    <t>D2</t>
  </si>
  <si>
    <t>D3</t>
  </si>
  <si>
    <t>EN or CR</t>
  </si>
  <si>
    <t>Vu</t>
  </si>
  <si>
    <t>A1c crit</t>
  </si>
  <si>
    <t>A1d crit</t>
  </si>
  <si>
    <t>A1a min</t>
  </si>
  <si>
    <t>A1a max</t>
  </si>
  <si>
    <t>n/a</t>
  </si>
  <si>
    <t>A1b min</t>
  </si>
  <si>
    <t>A1b max</t>
  </si>
  <si>
    <t>A1c min</t>
  </si>
  <si>
    <t>A1c max</t>
  </si>
  <si>
    <t>A1d min</t>
  </si>
  <si>
    <t>A1d max</t>
  </si>
  <si>
    <t>A1e min</t>
  </si>
  <si>
    <t>A1e max</t>
  </si>
  <si>
    <t>Extent at site Min)</t>
  </si>
  <si>
    <t>Extent at site (Max)</t>
  </si>
  <si>
    <t>Source of data</t>
  </si>
  <si>
    <t>B1 min</t>
  </si>
  <si>
    <t>B1 max</t>
  </si>
  <si>
    <t>B2 min</t>
  </si>
  <si>
    <t>B2 max</t>
  </si>
  <si>
    <t>reg</t>
  </si>
  <si>
    <t>B3a min</t>
  </si>
  <si>
    <t>B3a max</t>
  </si>
  <si>
    <t>Bc3</t>
  </si>
  <si>
    <t>D1 min</t>
  </si>
  <si>
    <t>D1a</t>
  </si>
  <si>
    <t>D1b</t>
  </si>
  <si>
    <t>D1 max</t>
  </si>
  <si>
    <t>Names and affiliations of any co-proposers for this KBA nomination</t>
  </si>
  <si>
    <t>C</t>
  </si>
  <si>
    <t>E</t>
  </si>
  <si>
    <t>not currently assessed</t>
  </si>
  <si>
    <t>Both</t>
  </si>
  <si>
    <t>Please provide evidence of low human impact</t>
  </si>
  <si>
    <t>Name of ecoregion</t>
  </si>
  <si>
    <t>Please provide evidence of intact ecological communities</t>
  </si>
  <si>
    <t>No. of other Criterion C KBAs in ecoregion</t>
  </si>
  <si>
    <t>KBA criteria</t>
  </si>
  <si>
    <t>D2min</t>
  </si>
  <si>
    <t>D2max</t>
  </si>
  <si>
    <t>D3min</t>
  </si>
  <si>
    <t>D3max</t>
  </si>
  <si>
    <t>Genuine change in status of qualifying species</t>
  </si>
  <si>
    <t>Better population data on qualifying species</t>
  </si>
  <si>
    <t>Better understanding of species distribution</t>
  </si>
  <si>
    <t>Site name:</t>
  </si>
  <si>
    <t>Year of site values</t>
  </si>
  <si>
    <t>Source for being one of 10 largest aggregations</t>
  </si>
  <si>
    <t>Site area (sq km)</t>
  </si>
  <si>
    <t>Latitude of mid point (dd.dddd)</t>
  </si>
  <si>
    <t>Longitude of mid point (dd.dddd)</t>
  </si>
  <si>
    <t>Relationship with protected area boundaries</t>
  </si>
  <si>
    <t>0% - completely unprotected</t>
  </si>
  <si>
    <t>KBA boundary does not intersect any PA boundaries</t>
  </si>
  <si>
    <t>KBA boundary exactly follows a PA boundary</t>
  </si>
  <si>
    <t>KBA contains one or more PA boundaries</t>
  </si>
  <si>
    <t>KBA overlaps one or more PA boundaries</t>
  </si>
  <si>
    <t>Level 1 threat</t>
  </si>
  <si>
    <t>Level 2 threat</t>
  </si>
  <si>
    <t>Level 3 threat</t>
  </si>
  <si>
    <t>Timing</t>
  </si>
  <si>
    <t>Scope</t>
  </si>
  <si>
    <t>Severity</t>
  </si>
  <si>
    <t>Only in the past and unlikely to return</t>
  </si>
  <si>
    <t>In the past but now suspended and likely to return</t>
  </si>
  <si>
    <t>Ongoing</t>
  </si>
  <si>
    <t>Only in the future</t>
  </si>
  <si>
    <t>Affects the whole population (&gt;90%)</t>
  </si>
  <si>
    <t>Affects the majority of the population (50-90%)</t>
  </si>
  <si>
    <t>Affects the minority of the population (&lt;50%)</t>
  </si>
  <si>
    <t>Causing or likely to cause very rapid declines (&gt;30% over 10 years or three generations; whichever is the longer)</t>
  </si>
  <si>
    <t>Causing or likely to cause fluctuations</t>
  </si>
  <si>
    <t>Causing or likely to cause negligible declines</t>
  </si>
  <si>
    <t>No declines</t>
  </si>
  <si>
    <t>Causing or likely to cause rapid declines (20–30% over 10 years or three generations; whichever is the longer)</t>
  </si>
  <si>
    <t>Causing or likely to cause relatively slow but significant declines (&lt;20% over 10 years or three generations; whichever is the longer)</t>
  </si>
  <si>
    <t>Level 1</t>
  </si>
  <si>
    <t>1 Residential &amp; commercial development</t>
  </si>
  <si>
    <t>1.1 Housing &amp; urban areas</t>
  </si>
  <si>
    <t>1.2 Commercial &amp; industrial areas</t>
  </si>
  <si>
    <t>1.3 Tourism &amp; recreation areas</t>
  </si>
  <si>
    <t>2 Agriculture &amp; aquaculture</t>
  </si>
  <si>
    <t>2.1 Annual &amp; perennial non-timber crops</t>
  </si>
  <si>
    <t>2.1.1 Shifting agriculture</t>
  </si>
  <si>
    <t>2.1.2 Small-holder farming</t>
  </si>
  <si>
    <t>2.1.3 Agro-industry farming</t>
  </si>
  <si>
    <t>2.1.4 Scale Unknown/Unrecorded</t>
  </si>
  <si>
    <t>2.2 Wood &amp; pulp plantations</t>
  </si>
  <si>
    <t>2.2.1 Small-holder plantations</t>
  </si>
  <si>
    <t>2.2.2 Agro-industry plantations</t>
  </si>
  <si>
    <t>2.2.3 Scale Unknown/Unrecorded</t>
  </si>
  <si>
    <t>2.3 Livestock farming &amp; ranching</t>
  </si>
  <si>
    <t>2.3.1 Nomadic grazing</t>
  </si>
  <si>
    <t>2.3.2 Small-holder grazing, ranching or farming</t>
  </si>
  <si>
    <t>2.3.3 Agro-industry grazing, ranching or farming</t>
  </si>
  <si>
    <t>2.3.4 Scale Unknown/Unrecorded</t>
  </si>
  <si>
    <t>2.4 Marine &amp; freshwater aquaculture</t>
  </si>
  <si>
    <t>2.4.1 Subsistence/artisinal aquaculture</t>
  </si>
  <si>
    <t>2.4.2 Industrial aquaculture</t>
  </si>
  <si>
    <t>2.4.3 Scale Unknown/Unrecorded</t>
  </si>
  <si>
    <t>3 Energy production &amp; mining</t>
  </si>
  <si>
    <t>3.1 Oil &amp; gas drilling</t>
  </si>
  <si>
    <t>3.2 Mining &amp; quarrying</t>
  </si>
  <si>
    <t>3.3 Renewable energy</t>
  </si>
  <si>
    <t>4 Transportation &amp; service corridors</t>
  </si>
  <si>
    <t>4.1 Roads &amp; railroads</t>
  </si>
  <si>
    <t>4.2 Utility &amp; service lines</t>
  </si>
  <si>
    <t>4.3 Shipping lanes</t>
  </si>
  <si>
    <t>4.4 Flight paths</t>
  </si>
  <si>
    <t>5 Biological resource use</t>
  </si>
  <si>
    <t>5.1 Hunting &amp; collecting terrestrial animals</t>
  </si>
  <si>
    <t>5.1.1 Intentional use (species being assessed is the target)</t>
  </si>
  <si>
    <t>5.1.2 Unintentional effects (species being assessed is not the target)</t>
  </si>
  <si>
    <t>5.1.3 Persecution/control</t>
  </si>
  <si>
    <t>5.1.4 Motivation Unknown/Unrecorded</t>
  </si>
  <si>
    <t>5.2 Gathering terrestrial plants</t>
  </si>
  <si>
    <t>5.2.1 Intentional use (species being assessed is the target)</t>
  </si>
  <si>
    <t>5.2.2 Unintentional effects (species being assessed is not the target)</t>
  </si>
  <si>
    <t>5.2.3 Persecution/control</t>
  </si>
  <si>
    <t>5.2.4 Motivation Unknown/Unrecorded</t>
  </si>
  <si>
    <t>5.3 Logging &amp; wood harvesting</t>
  </si>
  <si>
    <t>5.3.1 Intentional use: subsistence/small scale (species being assessed is the target) [harvest]</t>
  </si>
  <si>
    <t>5.3.2 Intentional use: large scale (species being assessed is the target) [harvest]</t>
  </si>
  <si>
    <t>5.3.3 Unintentional effects: subsistence/small scale (species being assessed is not the target) [harvest]</t>
  </si>
  <si>
    <t>5.3.4 Unintentional effects: large scale (species being assessed is not the target) [harvest]</t>
  </si>
  <si>
    <t>5.3.5 Motivation Unknown/Unrecorded</t>
  </si>
  <si>
    <t>5.4 Fishing &amp; harvesting aquatic resources</t>
  </si>
  <si>
    <t>5.4.1 Intentional use: subsistence/small scale (species being assessed is the target) [harvest]</t>
  </si>
  <si>
    <t>5.4.2 Intentional use: large scale (species being assessed is the target) [harvest]</t>
  </si>
  <si>
    <t>5.4.3 Unintentional effects: subsistence/small scale (species being assessed is not the target) [harvest]</t>
  </si>
  <si>
    <t>5.4.4 Unintentional effects: large scale (species being assessed is not the target) [harvest]</t>
  </si>
  <si>
    <t>5.4.5 Persecution/control</t>
  </si>
  <si>
    <t>5.4.6 Motivation Unknown/Unrecorded</t>
  </si>
  <si>
    <t>6 Human intrusions &amp; disturbance</t>
  </si>
  <si>
    <t>6.1 Recreational activities</t>
  </si>
  <si>
    <t>6.2 War, civil unrest &amp; military exercises</t>
  </si>
  <si>
    <t>6.3 Work &amp; other activities</t>
  </si>
  <si>
    <t>7 Natural system modifications</t>
  </si>
  <si>
    <t>7.1 Fire &amp; fire suppression</t>
  </si>
  <si>
    <t>7.1.1 Increase in fire frequency/intensity</t>
  </si>
  <si>
    <t>7.1.2 Suppression in fire frequency/intensity</t>
  </si>
  <si>
    <t>7.1.3 Trend Unknown/Unrecorded</t>
  </si>
  <si>
    <t>7.2 Dams &amp; water management/use</t>
  </si>
  <si>
    <t>7.2.1 Abstraction of surface water (domestic use)</t>
  </si>
  <si>
    <t>7.2.2 Abstraction of surface water (commercial use)</t>
  </si>
  <si>
    <t>7.2.3 Abstraction of surface water (agricultural use)</t>
  </si>
  <si>
    <t>7.2.4 Abstraction of surface water (unknown use)</t>
  </si>
  <si>
    <t>7.2.5 Abstraction of ground water (domestic use)</t>
  </si>
  <si>
    <t>7.2.6 Abstraction of ground water (commercial use)</t>
  </si>
  <si>
    <t>7.2.7 Abstraction of ground water (agricultural use)</t>
  </si>
  <si>
    <t>7.2.8 Abstraction of ground water (unknown use)</t>
  </si>
  <si>
    <t>7.2.9 Small dams</t>
  </si>
  <si>
    <t>7.2.10 Large dams</t>
  </si>
  <si>
    <t>7.2.11 Dams (size unknown)</t>
  </si>
  <si>
    <t>7.3 Other ecosystem modifications</t>
  </si>
  <si>
    <t>8 Invasive &amp; other problematic species, genes &amp; diseases</t>
  </si>
  <si>
    <t>8.1 Invasive non-native/alien species/diseases</t>
  </si>
  <si>
    <t>8.1.1 Unspecified species</t>
  </si>
  <si>
    <t>8.1.2 Named species</t>
  </si>
  <si>
    <t>8.2 Problematic native species/diseases</t>
  </si>
  <si>
    <t>8.2.1 Unspecified species</t>
  </si>
  <si>
    <t>8.2.2 Named species</t>
  </si>
  <si>
    <t>8.3 Introduced genetic material</t>
  </si>
  <si>
    <t>8.4 Problematic species/diseases of unknown origin</t>
  </si>
  <si>
    <t>8.4.1 Unspecified species</t>
  </si>
  <si>
    <t>8.4.2 Named species</t>
  </si>
  <si>
    <t>8.5 Viral/prion-induced diseases</t>
  </si>
  <si>
    <t>8.5.1 Unspecified "species" (disease)</t>
  </si>
  <si>
    <t>8.5.2 Named "species" (disease)</t>
  </si>
  <si>
    <t>8.6 Diseases of unknown cause</t>
  </si>
  <si>
    <t>9 Pollution</t>
  </si>
  <si>
    <t>9.1 Domestic &amp; urban waste water</t>
  </si>
  <si>
    <t>9.1.1 Sewage</t>
  </si>
  <si>
    <t>9.1.2 Run-off</t>
  </si>
  <si>
    <t>9.1.3 Type Unknown/Unrecorded</t>
  </si>
  <si>
    <t>9.2 Industrial &amp; military effluents</t>
  </si>
  <si>
    <t>9.2.1 Oil spills</t>
  </si>
  <si>
    <t>9.2.2 Seepage from mining</t>
  </si>
  <si>
    <t>9.2.3 Type Unknown/Unrecorded</t>
  </si>
  <si>
    <t>9.3 Agricultural &amp; forestry effluents</t>
  </si>
  <si>
    <t>9.3.1 Nutrient loads</t>
  </si>
  <si>
    <t>9.3.2 Soil erosion, sedimentation</t>
  </si>
  <si>
    <t>9.3.3 Herbicides and pesticides</t>
  </si>
  <si>
    <t>9.3.4 Type Unknown/Unrecorded</t>
  </si>
  <si>
    <t>9.4 Garbage &amp; solid waste</t>
  </si>
  <si>
    <t>9.5 Air-borne pollutants</t>
  </si>
  <si>
    <t>9.5.1 Acid rain</t>
  </si>
  <si>
    <t>9.5.2 Smog</t>
  </si>
  <si>
    <t>9.5.3 Ozone</t>
  </si>
  <si>
    <t>9.5.4 Type Unknown/Unrecorded</t>
  </si>
  <si>
    <t>9.6 Excess energy</t>
  </si>
  <si>
    <t>9.6.1 Light pollution</t>
  </si>
  <si>
    <t>9.6.2 Thermal pollution</t>
  </si>
  <si>
    <t>9.6.3 Noise pollution</t>
  </si>
  <si>
    <t>9.6.4 Type Unknown/Unrecorded</t>
  </si>
  <si>
    <t>10 Geological events</t>
  </si>
  <si>
    <t>10.1 Volcanoes</t>
  </si>
  <si>
    <t>10.2 Earthquakes/tsunamis</t>
  </si>
  <si>
    <t>10.3 Avalanches/landslides</t>
  </si>
  <si>
    <t>11 Climate change &amp; severe weather</t>
  </si>
  <si>
    <t>11.1 Habitat shifting &amp; alteration</t>
  </si>
  <si>
    <t>11.2 Droughts</t>
  </si>
  <si>
    <t>11.3 Temperature extremes</t>
  </si>
  <si>
    <t>11.4 Storms &amp; flooding</t>
  </si>
  <si>
    <t>11.5 Other impacts</t>
  </si>
  <si>
    <t>12 Other options</t>
  </si>
  <si>
    <t>12.1 Other threat</t>
  </si>
  <si>
    <t>State/province</t>
  </si>
  <si>
    <t>Lowest altitude (m asl)</t>
  </si>
  <si>
    <t>Highest altitude (m asl)</t>
  </si>
  <si>
    <t>% cover of each major habitat</t>
  </si>
  <si>
    <t>Notes on threats</t>
  </si>
  <si>
    <t>Additional biodiversity values at site</t>
  </si>
  <si>
    <t>Customary jurisdiction at site</t>
  </si>
  <si>
    <t>Land-use regimes at site</t>
  </si>
  <si>
    <t>Site information</t>
  </si>
  <si>
    <t>Threats to ecosystem types (KBA Criteria A2, B4)</t>
  </si>
  <si>
    <t>For entering information on threats to ecosystem types (Criteria A2, B4), please go to line 140</t>
  </si>
  <si>
    <t>For entering information on threats to areas of ecological integrity (Criterion C), please go to line 150</t>
  </si>
  <si>
    <t>level_1</t>
  </si>
  <si>
    <t>level_2</t>
  </si>
  <si>
    <t>Level 3</t>
  </si>
  <si>
    <t>All species listed in Sheet 5</t>
  </si>
  <si>
    <t>For entering information on threats to species (Criteria A1-A3, B1-B3, D, E), please go to line 8</t>
  </si>
  <si>
    <t>Name of ecosystem type</t>
  </si>
  <si>
    <t>Name of ecosystem type:</t>
  </si>
  <si>
    <t>Name of ecoregion:</t>
  </si>
  <si>
    <t>Threats to sites of ecological integrity (KBA Criterion C)</t>
  </si>
  <si>
    <t>Assess against A1c/A1d?</t>
  </si>
  <si>
    <t>Min. number of reproductive units at site</t>
  </si>
  <si>
    <t>Guidance text is written in blue</t>
  </si>
  <si>
    <t>Warning text is written in red</t>
  </si>
  <si>
    <t>I agree to the data in this form being stored in the WDKBA and used for the purposes of KBA identification and conservation</t>
  </si>
  <si>
    <r>
      <t xml:space="preserve">There is no need to complete this sheet </t>
    </r>
    <r>
      <rPr>
        <b/>
        <u/>
        <sz val="11"/>
        <color rgb="FF00B0F0"/>
        <rFont val="Calibri"/>
        <family val="2"/>
        <scheme val="minor"/>
      </rPr>
      <t>unless</t>
    </r>
    <r>
      <rPr>
        <b/>
        <sz val="11"/>
        <color rgb="FF00B0F0"/>
        <rFont val="Calibri"/>
        <family val="2"/>
        <scheme val="minor"/>
      </rPr>
      <t xml:space="preserve"> you are assessing your site against KBA Criteria A2, B4, C or E</t>
    </r>
  </si>
  <si>
    <t>Not assessed</t>
  </si>
  <si>
    <t>Least Concern (LC)</t>
  </si>
  <si>
    <t>Near Threatened (NT)</t>
  </si>
  <si>
    <t>Vulnerable (VU)</t>
  </si>
  <si>
    <t>Endangered (EN)</t>
  </si>
  <si>
    <t>Critically Endangered (CR)</t>
  </si>
  <si>
    <t>Please describe the process of consultation and list the stakeholders consulted (use a separate Word file if preferred)</t>
  </si>
  <si>
    <t>Academic, scientific and expert consultation:</t>
  </si>
  <si>
    <t>Consultation with other stakeholders (government, NGOs, local people etc):</t>
  </si>
  <si>
    <t>Rainforest Trust</t>
  </si>
  <si>
    <t>Major habitats</t>
  </si>
  <si>
    <t>Forest</t>
  </si>
  <si>
    <t>Savanna</t>
  </si>
  <si>
    <t>Shrubland</t>
  </si>
  <si>
    <t>Grassland</t>
  </si>
  <si>
    <t>Wetland (inland)</t>
  </si>
  <si>
    <t>Rocky areas</t>
  </si>
  <si>
    <t>Cave and subterranean habitats</t>
  </si>
  <si>
    <t>Desert</t>
  </si>
  <si>
    <t>Marine naritic</t>
  </si>
  <si>
    <t>Marine oceanic</t>
  </si>
  <si>
    <t>Marine deep ocean floor</t>
  </si>
  <si>
    <t>Marine intertidal</t>
  </si>
  <si>
    <t>Marine coastal/supratidal</t>
  </si>
  <si>
    <t>Artificial - terrestrial</t>
  </si>
  <si>
    <t>Artificial - aquatic</t>
  </si>
  <si>
    <t>Introduced vegetation</t>
  </si>
  <si>
    <t>Corals</t>
  </si>
  <si>
    <t>group</t>
  </si>
  <si>
    <t>B2min_sumif</t>
  </si>
  <si>
    <t>B2max_sumif</t>
  </si>
  <si>
    <t>over2_min</t>
  </si>
  <si>
    <t>over2_max</t>
  </si>
  <si>
    <t>No. taxonomic groups qualifying</t>
  </si>
  <si>
    <t>B2_threshold</t>
  </si>
  <si>
    <t>B3a_threshold</t>
  </si>
  <si>
    <t>B3amin_sum</t>
  </si>
  <si>
    <t>B3amax_sum</t>
  </si>
  <si>
    <t>over5_min</t>
  </si>
  <si>
    <t>over5_max</t>
  </si>
  <si>
    <t>B3b_threshold</t>
  </si>
  <si>
    <t>over5_B3b</t>
  </si>
  <si>
    <t>over5_B3c</t>
  </si>
  <si>
    <t>Justification for change</t>
  </si>
  <si>
    <t>Only fill this column if the previous column is set to "Yes"</t>
  </si>
  <si>
    <t>This form will only work with Excel 2010 and above; in earlier versions the dropdown options may not be visible</t>
  </si>
  <si>
    <t>When you have completed this form, please save it with a filename: "KBAproposal_[national name]_[country]", where [national name] is the name you give in cell F3 of the "Site information" sheet</t>
  </si>
  <si>
    <t>Example: KBAproposal_Mount Elgon Southern Slopes_Kenya.xls</t>
  </si>
  <si>
    <t>Please remember that the map is just as important as this data file</t>
  </si>
  <si>
    <t>This form collects information about the populations of potential trigger species AT THE SITE</t>
  </si>
  <si>
    <t>Are you, or one of the co-proposers, a member of an IUCN Specialist Group? (optional)</t>
  </si>
  <si>
    <t>Have you or one of your co-proposers, identified or proposed one or more KBAs before? (optional)</t>
  </si>
  <si>
    <t>Don't know</t>
  </si>
  <si>
    <t>Assessment parameter</t>
  </si>
  <si>
    <t>Add new qualifying biodiversity element to an existing KBA</t>
  </si>
  <si>
    <t>Edit existing qualifying biodiversity element or boundary of an existing KBA</t>
  </si>
  <si>
    <t>Global Red List category</t>
  </si>
  <si>
    <t>File created by Paul Donald, BirdLife International, 12 October 2017</t>
  </si>
  <si>
    <t>Propose a new KBA that does not intersect any existing KBAs</t>
  </si>
  <si>
    <t>Propose a new KBA that intersects one or more existing KBAs</t>
  </si>
  <si>
    <t>v2.1 changed to allow Criterion A to be assessed even if Count Type in Sheet 6 is not set to "Regularly held by site"</t>
  </si>
  <si>
    <t>No. trigger species</t>
  </si>
  <si>
    <t>v2.2 some bugs fixed</t>
  </si>
  <si>
    <t>which B3</t>
  </si>
  <si>
    <t>B2 - number of restricted range species</t>
  </si>
  <si>
    <t>B3a - number of ecoregion-restricted species</t>
  </si>
  <si>
    <t>B3b - number of biome-restricted species</t>
  </si>
  <si>
    <t>Criteria met</t>
  </si>
  <si>
    <r>
      <t xml:space="preserve">These columns show the KBA critiera met if the </t>
    </r>
    <r>
      <rPr>
        <b/>
        <u/>
        <sz val="11"/>
        <color rgb="FF00B050"/>
        <rFont val="Calibri"/>
        <family val="2"/>
        <scheme val="minor"/>
      </rPr>
      <t>minimum</t>
    </r>
    <r>
      <rPr>
        <b/>
        <sz val="11"/>
        <color rgb="FF00B050"/>
        <rFont val="Calibri"/>
        <family val="2"/>
        <scheme val="minor"/>
      </rPr>
      <t xml:space="preserve"> site estimate is compared to the </t>
    </r>
    <r>
      <rPr>
        <b/>
        <u/>
        <sz val="11"/>
        <color rgb="FF00B050"/>
        <rFont val="Calibri"/>
        <family val="2"/>
        <scheme val="minor"/>
      </rPr>
      <t>maximum</t>
    </r>
    <r>
      <rPr>
        <b/>
        <sz val="11"/>
        <color rgb="FF00B050"/>
        <rFont val="Calibri"/>
        <family val="2"/>
        <scheme val="minor"/>
      </rPr>
      <t xml:space="preserve"> global estimate - it is therefore the most </t>
    </r>
    <r>
      <rPr>
        <b/>
        <u/>
        <sz val="11"/>
        <color rgb="FF00B050"/>
        <rFont val="Calibri"/>
        <family val="2"/>
        <scheme val="minor"/>
      </rPr>
      <t>exclusive</t>
    </r>
    <r>
      <rPr>
        <b/>
        <sz val="11"/>
        <color rgb="FF00B050"/>
        <rFont val="Calibri"/>
        <family val="2"/>
        <scheme val="minor"/>
      </rPr>
      <t xml:space="preserve"> assessment</t>
    </r>
  </si>
  <si>
    <t>v3.0 compares site min with global max and vice versa, not site min and max against global average; some guidance notes added</t>
  </si>
  <si>
    <t>Range-restricted?</t>
  </si>
  <si>
    <t>Eco/bioregion-restricted?</t>
  </si>
  <si>
    <t>Data Deficient (DD)</t>
  </si>
  <si>
    <t>OECMs present at site</t>
  </si>
  <si>
    <t>Reviewers</t>
  </si>
  <si>
    <t>Please provide names and contacts of expert reviewers who can comment on your proposal</t>
  </si>
  <si>
    <t>Please complete</t>
  </si>
  <si>
    <t>Source for being globally most impt. 5%</t>
  </si>
  <si>
    <t>Globally most important 5% of occupied habitat?</t>
  </si>
  <si>
    <t>Assessment parameter for globally most important 5% of occupied habitat</t>
  </si>
  <si>
    <t>B3c parameters</t>
  </si>
  <si>
    <t>(ii) relative abundance of mature individuals</t>
  </si>
  <si>
    <t>(i) density of mature individuals</t>
  </si>
  <si>
    <t>v3.1 a few minor edits to calculations, add DD to list of RL dropdown options, more guidance added, more default values set, priority of some fields changed, more self-checking functionality added, box for Reviewers added, assessment parameters for B3c added, etc.</t>
  </si>
  <si>
    <r>
      <t xml:space="preserve">Please enter information </t>
    </r>
    <r>
      <rPr>
        <b/>
        <u/>
        <sz val="11"/>
        <rFont val="Calibri"/>
        <family val="2"/>
        <scheme val="minor"/>
      </rPr>
      <t>only</t>
    </r>
    <r>
      <rPr>
        <b/>
        <sz val="11"/>
        <rFont val="Calibri"/>
        <family val="2"/>
        <scheme val="minor"/>
      </rPr>
      <t xml:space="preserve"> in cells indicated with a border like this:</t>
    </r>
  </si>
  <si>
    <t>Notes</t>
  </si>
  <si>
    <t>If the species has NOT been assessed globally AND if the species is endemic to the country, you can enter the National Red List category in this column. See KBA Guidelines section 2.3.1</t>
  </si>
  <si>
    <r>
      <t xml:space="preserve">Please enter the minimum number of reproductive units present at the site. This is an </t>
    </r>
    <r>
      <rPr>
        <b/>
        <u/>
        <sz val="11"/>
        <color rgb="FF00B0F0"/>
        <rFont val="Calibri"/>
        <family val="2"/>
        <scheme val="minor"/>
      </rPr>
      <t>essential field for assessing Criteria A1, B1, B3b and E</t>
    </r>
    <r>
      <rPr>
        <b/>
        <sz val="11"/>
        <color rgb="FF00B0F0"/>
        <rFont val="Calibri"/>
        <family val="2"/>
        <scheme val="minor"/>
      </rPr>
      <t>. See KBA Guidelines section 3.3.</t>
    </r>
  </si>
  <si>
    <r>
      <t xml:space="preserve">This sheet allows you to change the threshold settings for Criteria B2, B3a and B3b to </t>
    </r>
    <r>
      <rPr>
        <b/>
        <u/>
        <sz val="11"/>
        <color rgb="FF0070C0"/>
        <rFont val="Calibri"/>
        <family val="2"/>
        <scheme val="minor"/>
      </rPr>
      <t>higher values</t>
    </r>
    <r>
      <rPr>
        <b/>
        <sz val="11"/>
        <color rgb="FF0070C0"/>
        <rFont val="Calibri"/>
        <family val="2"/>
        <scheme val="minor"/>
      </rPr>
      <t xml:space="preserve"> (only) if you have sufficient data to do so; see the KBA Standard and KBA Guidelines (section 2.5-2.6) for further details. If you change these default values, please explain why. You will not be able to set the thresholds to values lower than those shown, as these are the minimum thresholds for these criteria</t>
    </r>
  </si>
  <si>
    <t>Please add the year(s) that the data you entered in columns E and F refer to.</t>
  </si>
  <si>
    <t>This column is set to a default value - only change this if your data relate to aggregations, refugia or recruitment sources (Criterion D). Note that you can only change the default if the assessment parameter is set to "(i) number of mature individuals" as this is the only permissible option for Criterion D - cells will shade red otherwise. See KBA Guidelines section 2.7-2.9.</t>
  </si>
  <si>
    <t>v3.2 some help added</t>
  </si>
  <si>
    <t>Timber and other wood products / fibres, resins, animal skins, and ornamental resources </t>
  </si>
  <si>
    <t>Biomass fuel </t>
  </si>
  <si>
    <t>Genetic material </t>
  </si>
  <si>
    <t>Biochemical and medicinal resources </t>
  </si>
  <si>
    <t>Ecosystem services:</t>
  </si>
  <si>
    <t>Fresh water for human consumption and use</t>
  </si>
  <si>
    <t>Air-quality regulation </t>
  </si>
  <si>
    <t>Erosion regulation </t>
  </si>
  <si>
    <t>Water purification and waste treatment </t>
  </si>
  <si>
    <t>Disease regulation </t>
  </si>
  <si>
    <t>Pest regulation </t>
  </si>
  <si>
    <t>Pollination </t>
  </si>
  <si>
    <t>Natural hazard mitigation (e.g. coastal protection)</t>
  </si>
  <si>
    <t>Climate regulation, carbon sequestration and storage</t>
  </si>
  <si>
    <t>Cultural identity and heritage </t>
  </si>
  <si>
    <t>Spirituality and religion </t>
  </si>
  <si>
    <t>Knowledge systems and education </t>
  </si>
  <si>
    <t>Inspiration for human creative thought and work </t>
  </si>
  <si>
    <t>Recreation, ecotourism </t>
  </si>
  <si>
    <t>Aesthetic experience (e.g. scenic beauty)</t>
  </si>
  <si>
    <t>Cognitive development, psychological and physical health, well-being </t>
  </si>
  <si>
    <t>Sense of place (e.g. community identity)</t>
  </si>
  <si>
    <t>Water-flow regulation (e.g. flood prevention, water storage/release)</t>
  </si>
  <si>
    <t>Food (e.g. crops, livestock, capture fisheries, aquaculture, wild foods) </t>
  </si>
  <si>
    <r>
      <rPr>
        <b/>
        <u/>
        <sz val="11"/>
        <color rgb="FF00B0F0"/>
        <rFont val="Calibri"/>
        <family val="2"/>
        <scheme val="minor"/>
      </rPr>
      <t>Criterion A2</t>
    </r>
    <r>
      <rPr>
        <sz val="11"/>
        <color rgb="FF00B0F0"/>
        <rFont val="Calibri"/>
        <family val="2"/>
        <scheme val="minor"/>
      </rPr>
      <t>: Have you indicated the ecosystem's Red List status (Sheet 7, cell B5)?</t>
    </r>
  </si>
  <si>
    <r>
      <rPr>
        <b/>
        <u/>
        <sz val="11"/>
        <color rgb="FF00B0F0"/>
        <rFont val="Calibri"/>
        <family val="2"/>
        <scheme val="minor"/>
      </rPr>
      <t>Criteria B2, B3</t>
    </r>
    <r>
      <rPr>
        <sz val="11"/>
        <color rgb="FF00B0F0"/>
        <rFont val="Calibri"/>
        <family val="2"/>
        <scheme val="minor"/>
      </rPr>
      <t>: Have you added a value for number of reproductive units (Sheet 6, Column C)? Have you indicated that the species is range-restricted (Sheet 5, Column J) or eco/bioregion restricted (Sheet 5, Column K), or that the site is part of the most important 5% of habitat (Sheet 6, Column I)?</t>
    </r>
  </si>
  <si>
    <r>
      <rPr>
        <b/>
        <u/>
        <sz val="11"/>
        <color rgb="FF00B0F0"/>
        <rFont val="Calibri"/>
        <family val="2"/>
        <scheme val="minor"/>
      </rPr>
      <t>Criterion D</t>
    </r>
    <r>
      <rPr>
        <sz val="11"/>
        <color rgb="FF00B0F0"/>
        <rFont val="Calibri"/>
        <family val="2"/>
        <scheme val="minor"/>
      </rPr>
      <t>: Have you changed "Count type" (Sheet 6, Column J) to match one of the D criteria? Have you indicated whether the sites holds one of the largest 10 aggregations (Sheet 6, Column K)? Is the assessment parameter (Sheet 5, column F) set to "number of mature individuals"?</t>
    </r>
  </si>
  <si>
    <r>
      <t xml:space="preserve">These columns show the KBA critiera met if the </t>
    </r>
    <r>
      <rPr>
        <b/>
        <u/>
        <sz val="11"/>
        <color rgb="FF00B050"/>
        <rFont val="Calibri"/>
        <family val="2"/>
        <scheme val="minor"/>
      </rPr>
      <t>best</t>
    </r>
    <r>
      <rPr>
        <b/>
        <sz val="11"/>
        <color rgb="FF00B050"/>
        <rFont val="Calibri"/>
        <family val="2"/>
        <scheme val="minor"/>
      </rPr>
      <t xml:space="preserve"> site estimate is compared to the </t>
    </r>
    <r>
      <rPr>
        <b/>
        <u/>
        <sz val="11"/>
        <color rgb="FF00B050"/>
        <rFont val="Calibri"/>
        <family val="2"/>
        <scheme val="minor"/>
      </rPr>
      <t>best</t>
    </r>
    <r>
      <rPr>
        <b/>
        <sz val="11"/>
        <color rgb="FF00B050"/>
        <rFont val="Calibri"/>
        <family val="2"/>
        <scheme val="minor"/>
      </rPr>
      <t xml:space="preserve"> global estimate - it is therefore the most </t>
    </r>
    <r>
      <rPr>
        <b/>
        <u/>
        <sz val="11"/>
        <color rgb="FF00B050"/>
        <rFont val="Calibri"/>
        <family val="2"/>
        <scheme val="minor"/>
      </rPr>
      <t>reliable</t>
    </r>
    <r>
      <rPr>
        <b/>
        <sz val="11"/>
        <color rgb="FF00B050"/>
        <rFont val="Calibri"/>
        <family val="2"/>
        <scheme val="minor"/>
      </rPr>
      <t xml:space="preserve"> assessment</t>
    </r>
  </si>
  <si>
    <t xml:space="preserve">If you think your site should meet one or more KBA criteria but the tables above do not show these criteria being met, check that you have completed all the necessary fields. The notes below offer some guidance   </t>
  </si>
  <si>
    <t>Best (global)</t>
  </si>
  <si>
    <t xml:space="preserve">Please enter the min, best and max GLOBAL estimates of the selected assessment parameter for this species. If you only have one global value, please enter it in all three columns. If you only have a global minimum and maximum, e.g. from SIS, please enter the mid-point of these in the "best" column. Units should match those of the selected assessment parameter. See KBA Guidelines section 3. Cells will shade red where your entered maximum is smaller than your entered minimum. </t>
  </si>
  <si>
    <t>Min (site)</t>
  </si>
  <si>
    <t>Max (site)</t>
  </si>
  <si>
    <t>Best (site)</t>
  </si>
  <si>
    <t>Derivation of estimate</t>
  </si>
  <si>
    <t>Please indicate how the "Best (site)" estimate in column F was derived</t>
  </si>
  <si>
    <t>Other (please add further details in Notes (column Q)</t>
  </si>
  <si>
    <t>Maximum likelihood estimate from models</t>
  </si>
  <si>
    <t>Mid-point between min and max estimates</t>
  </si>
  <si>
    <t>Estimated from single survey or assessment</t>
  </si>
  <si>
    <t xml:space="preserve">Please enter the minimum, best and maximum site estimates of the selected assessment parameter for this species. If you only have one site estimate, e.g. a single measure of range size, please enter it in all three columns. If you only have a site minimum and maximum, please enter the mid-point of these in the "best" column. Units should match those of the selected assessment parameter, and must be the same as those used in columns G and H of Sheet 5. See KBA Guidelines section 3. Cells will shade red where your entered maximum is smaller than your entered minimum. </t>
  </si>
  <si>
    <t>Estimated from mapping</t>
  </si>
  <si>
    <t>Median of multiple surveys</t>
  </si>
  <si>
    <t>Mean of multiple surveys</t>
  </si>
  <si>
    <t>A1a best</t>
  </si>
  <si>
    <t>A1b best</t>
  </si>
  <si>
    <t>A1c best</t>
  </si>
  <si>
    <t>A1d best</t>
  </si>
  <si>
    <t>A1e best</t>
  </si>
  <si>
    <t>Extent at site (best estimate)</t>
  </si>
  <si>
    <t>B1 best</t>
  </si>
  <si>
    <t>B2 best</t>
  </si>
  <si>
    <t>B2best_sumif</t>
  </si>
  <si>
    <t>over2_best</t>
  </si>
  <si>
    <t>B3a best</t>
  </si>
  <si>
    <t>B3abest_sum</t>
  </si>
  <si>
    <t>over5_best</t>
  </si>
  <si>
    <t>D1 best</t>
  </si>
  <si>
    <t>D2best</t>
  </si>
  <si>
    <t>D3best</t>
  </si>
  <si>
    <t xml:space="preserve">Please change the default "No" to "Yes" if the species qualifies as ecoregion- or biome-restricted under the definitions given in the KBA Standard. See KBA Guidelines section 2.6. This is used for criteria B3a and B3b. </t>
  </si>
  <si>
    <t>Please change the default "No" to "Yes" if the species qualifies as range-restricted under the definition given in the KBA Standard. See KBA Guidelines section 2.5. This is used for criterion B2</t>
  </si>
  <si>
    <t>Is this site part of the globally most important 5% of occupied habitat for this species? If so, select "Yes" and fill in cells that will appear in green in Column ). If not, use the default setting. See KBA Guidelines section 2.6. This is used for subcriterion B3c.</t>
  </si>
  <si>
    <t>You cannot enter or change data in this column - this will be auto-filled from the previous sheet. If the entered value is wrong, please correct it on Sheet 5.</t>
  </si>
  <si>
    <t>Name of reviewer:</t>
  </si>
  <si>
    <r>
      <t xml:space="preserve">1. Are the </t>
    </r>
    <r>
      <rPr>
        <b/>
        <u/>
        <sz val="11"/>
        <color theme="1"/>
        <rFont val="Calibri"/>
        <family val="2"/>
        <scheme val="minor"/>
      </rPr>
      <t>global</t>
    </r>
    <r>
      <rPr>
        <b/>
        <sz val="11"/>
        <color theme="1"/>
        <rFont val="Calibri"/>
        <family val="2"/>
        <scheme val="minor"/>
      </rPr>
      <t xml:space="preserve"> values for each assessment parameter (Sheet 5, columns G, H, I) accurate and adequately documented?</t>
    </r>
  </si>
  <si>
    <r>
      <t xml:space="preserve">2. Are the </t>
    </r>
    <r>
      <rPr>
        <b/>
        <u/>
        <sz val="11"/>
        <color theme="1"/>
        <rFont val="Calibri"/>
        <family val="2"/>
        <scheme val="minor"/>
      </rPr>
      <t>site-level</t>
    </r>
    <r>
      <rPr>
        <b/>
        <sz val="11"/>
        <color theme="1"/>
        <rFont val="Calibri"/>
        <family val="2"/>
        <scheme val="minor"/>
      </rPr>
      <t xml:space="preserve"> estimates for each assessment parameter (Sheet 6, columns E, F, G) realistic and adequately documented?</t>
    </r>
  </si>
  <si>
    <t>4. Is the proposed KBA boundary appropriate and at a useful scale to focus conservation efforts?</t>
  </si>
  <si>
    <t>5. If they have been provided, are the mapped distributions of the biodiversity elements realistic?</t>
  </si>
  <si>
    <t>6. If you are familiar with the site, please comment on the site description and provide any other information that may help its documentation and conservation</t>
  </si>
  <si>
    <t>Responses from site proposers</t>
  </si>
  <si>
    <t>v3.3 changed to include third data field "best", with additional supporting fields, and calculations and output on sheet 11 changed accordingly; fields on ecosystem services added; formulae locked down and other protection added; other minor changes</t>
  </si>
  <si>
    <t>91-99%</t>
  </si>
  <si>
    <t>100% - completely protected</t>
  </si>
  <si>
    <t>3. Is it reasonably to assume that the KBA trigger element (species or ecosystem) is present at the site and has been correctly identified?</t>
  </si>
  <si>
    <r>
      <t xml:space="preserve">Questions in </t>
    </r>
    <r>
      <rPr>
        <b/>
        <sz val="14"/>
        <color rgb="FFFF0000"/>
        <rFont val="Calibri"/>
        <family val="2"/>
        <scheme val="minor"/>
      </rPr>
      <t>bold</t>
    </r>
    <r>
      <rPr>
        <sz val="14"/>
        <color rgb="FFFF0000"/>
        <rFont val="Calibri"/>
        <family val="2"/>
        <scheme val="minor"/>
      </rPr>
      <t xml:space="preserve"> are required fields</t>
    </r>
  </si>
  <si>
    <t>Threats to trigger biodiversity elements at site</t>
  </si>
  <si>
    <t>why do you think this site should be recognised as a KBA? (please give details here; you can use a separate Word file to send additional information if you wish)</t>
  </si>
  <si>
    <t>how did you decide where to draw the boundaries? (please give details here; you can use a separate Word file to send additional information if you wish)</t>
  </si>
  <si>
    <t>if adding or editing data to an existing KBA, or re-submitting a previous proposal, please give the unique KBA number; for new sites, a unique number will be assigned on submission</t>
  </si>
  <si>
    <t>Date of proposal or nomination:</t>
  </si>
  <si>
    <t>Please indicate the purpose of this proposal or nomination:</t>
  </si>
  <si>
    <t>Is this a proposal or a nomination?:</t>
  </si>
  <si>
    <t>Proposal (before review)</t>
  </si>
  <si>
    <t>Nomination (following review)</t>
  </si>
  <si>
    <r>
      <t xml:space="preserve">These columns show the KBA critiera met if the </t>
    </r>
    <r>
      <rPr>
        <b/>
        <u/>
        <sz val="11"/>
        <color rgb="FF00B050"/>
        <rFont val="Calibri"/>
        <family val="2"/>
        <scheme val="minor"/>
      </rPr>
      <t>maximum</t>
    </r>
    <r>
      <rPr>
        <b/>
        <sz val="11"/>
        <color rgb="FF00B050"/>
        <rFont val="Calibri"/>
        <family val="2"/>
        <scheme val="minor"/>
      </rPr>
      <t xml:space="preserve"> site estimate is compared to the </t>
    </r>
    <r>
      <rPr>
        <b/>
        <u/>
        <sz val="11"/>
        <color rgb="FF00B050"/>
        <rFont val="Calibri"/>
        <family val="2"/>
        <scheme val="minor"/>
      </rPr>
      <t>minimum</t>
    </r>
    <r>
      <rPr>
        <b/>
        <sz val="11"/>
        <color rgb="FF00B050"/>
        <rFont val="Calibri"/>
        <family val="2"/>
        <scheme val="minor"/>
      </rPr>
      <t xml:space="preserve"> global estimate - it is therefore the most </t>
    </r>
    <r>
      <rPr>
        <b/>
        <u/>
        <sz val="11"/>
        <color rgb="FF00B050"/>
        <rFont val="Calibri"/>
        <family val="2"/>
        <scheme val="minor"/>
      </rPr>
      <t>inclusive</t>
    </r>
    <r>
      <rPr>
        <b/>
        <sz val="11"/>
        <color rgb="FF00B050"/>
        <rFont val="Calibri"/>
        <family val="2"/>
        <scheme val="minor"/>
      </rPr>
      <t xml:space="preserve"> assessment; </t>
    </r>
    <r>
      <rPr>
        <b/>
        <sz val="11"/>
        <color theme="4" tint="-0.249977111117893"/>
        <rFont val="Calibri"/>
        <family val="2"/>
        <scheme val="minor"/>
      </rPr>
      <t xml:space="preserve">note that sites may not qualify as KBAs if they </t>
    </r>
    <r>
      <rPr>
        <b/>
        <u/>
        <sz val="11"/>
        <color theme="4" tint="-0.249977111117893"/>
        <rFont val="Calibri"/>
        <family val="2"/>
        <scheme val="minor"/>
      </rPr>
      <t>only</t>
    </r>
    <r>
      <rPr>
        <b/>
        <sz val="11"/>
        <color theme="4" tint="-0.249977111117893"/>
        <rFont val="Calibri"/>
        <family val="2"/>
        <scheme val="minor"/>
      </rPr>
      <t xml:space="preserve"> trigger criteria in this column</t>
    </r>
  </si>
  <si>
    <t>KBA Proposal and Nomination Form, v. 3.3.1 (March 2019)</t>
  </si>
  <si>
    <r>
      <t xml:space="preserve">Please use this form to </t>
    </r>
    <r>
      <rPr>
        <b/>
        <u/>
        <sz val="11"/>
        <color theme="1"/>
        <rFont val="Calibri"/>
        <family val="2"/>
        <scheme val="minor"/>
      </rPr>
      <t>propose</t>
    </r>
    <r>
      <rPr>
        <sz val="11"/>
        <color theme="1"/>
        <rFont val="Calibri"/>
        <family val="2"/>
        <scheme val="minor"/>
      </rPr>
      <t xml:space="preserve"> a KBA (when you submit a KBA for for initial review), or </t>
    </r>
    <r>
      <rPr>
        <b/>
        <u/>
        <sz val="11"/>
        <color theme="1"/>
        <rFont val="Calibri"/>
        <family val="2"/>
        <scheme val="minor"/>
      </rPr>
      <t>nominate</t>
    </r>
    <r>
      <rPr>
        <sz val="11"/>
        <color theme="1"/>
        <rFont val="Calibri"/>
        <family val="2"/>
        <scheme val="minor"/>
      </rPr>
      <t xml:space="preserve"> a KBA (when you submit an amended proposal after review and revision)</t>
    </r>
  </si>
  <si>
    <r>
      <t xml:space="preserve">Please send the completed form, </t>
    </r>
    <r>
      <rPr>
        <b/>
        <sz val="11"/>
        <color theme="1"/>
        <rFont val="Calibri"/>
        <family val="2"/>
        <scheme val="minor"/>
      </rPr>
      <t>plus a .kml or .shp boundary map file</t>
    </r>
    <r>
      <rPr>
        <sz val="11"/>
        <color theme="1"/>
        <rFont val="Calibri"/>
        <family val="2"/>
        <scheme val="minor"/>
      </rPr>
      <t xml:space="preserve"> if needed, to the relevant National Coordination Group, Regional Focal Point or KBA Secretariat</t>
    </r>
  </si>
  <si>
    <t>This form must be used in conjunction with the following documents:</t>
  </si>
  <si>
    <t>DO NOT CUT OR COPY CELLS AND PASTE THEM ELSEWHERE IN THE WORKSHEETS AS THIS MAY AFFECT THE CRITERIA CALCULATIONS ON THE LAST WORKSHEET</t>
  </si>
  <si>
    <r>
      <t xml:space="preserve">1. </t>
    </r>
    <r>
      <rPr>
        <i/>
        <sz val="11"/>
        <color theme="1"/>
        <rFont val="Calibri"/>
        <family val="2"/>
        <scheme val="minor"/>
      </rPr>
      <t>A Global Standard for the Identification of Key Biodiversity Areas: version 1.0</t>
    </r>
    <r>
      <rPr>
        <sz val="11"/>
        <color theme="1"/>
        <rFont val="Calibri"/>
        <family val="2"/>
        <scheme val="minor"/>
      </rPr>
      <t xml:space="preserve"> (https://portals.iucn.org/library/node/46259)</t>
    </r>
  </si>
  <si>
    <r>
      <t xml:space="preserve">2. </t>
    </r>
    <r>
      <rPr>
        <i/>
        <sz val="11"/>
        <color theme="1"/>
        <rFont val="Calibri"/>
        <family val="2"/>
        <scheme val="minor"/>
      </rPr>
      <t>Guidelines for using 'A global standard for the identification of Key Biodiversity Areas'</t>
    </r>
    <r>
      <rPr>
        <sz val="11"/>
        <color theme="1"/>
        <rFont val="Calibri"/>
        <family val="2"/>
        <scheme val="minor"/>
      </rPr>
      <t xml:space="preserve"> (https://portals.iucn.org/library/node/47982)</t>
    </r>
  </si>
  <si>
    <t>If a cell does not have a border, do not fill it. Borders may appear or disappear depending on other cells you fill</t>
  </si>
  <si>
    <t>Please use a separate form for each site you wish to propose/nominate</t>
  </si>
  <si>
    <t>Cells highlighted in orange will be auto-filled from other cells - please do not enter anything in these fields</t>
  </si>
  <si>
    <t>A proposal is submitted for review; after review and revision, it becomes a nomination</t>
  </si>
  <si>
    <t>This form collects information on the GLOBAL status of the potential trigger species at your site and the population assessment criteria that you will use to assess these against your site-level data</t>
  </si>
  <si>
    <r>
      <t xml:space="preserve">Select "Yes" if the species is listed as globally threatened </t>
    </r>
    <r>
      <rPr>
        <b/>
        <u/>
        <sz val="11"/>
        <color rgb="FF00B0F0"/>
        <rFont val="Calibri"/>
        <family val="2"/>
        <scheme val="minor"/>
      </rPr>
      <t>only</t>
    </r>
    <r>
      <rPr>
        <b/>
        <sz val="11"/>
        <color rgb="FF00B0F0"/>
        <rFont val="Calibri"/>
        <family val="2"/>
        <scheme val="minor"/>
      </rPr>
      <t xml:space="preserve"> under Criterion A of the IUCN Red List Categories and Criteria, in any of sub-criteria A1, A2, or A4; otherwise use default "No". See KBA Guidelines section 2.3.2</t>
    </r>
  </si>
  <si>
    <t>Please select the parameter you are going to use to assess the proportion of the species' global population at the site. See KBA Guidelines section 3</t>
  </si>
  <si>
    <t>7. Any other comments?</t>
  </si>
  <si>
    <t>This sheet is for use by external reviewers of the KBA, and by KBA proposers to respond to these reviews</t>
  </si>
  <si>
    <t>password to open protected sheets: sheet[x]</t>
  </si>
  <si>
    <t>password to unlock this sheet: lookups</t>
  </si>
  <si>
    <t>Major habitats BY AREA at site (select up to 4 if applicable)</t>
  </si>
  <si>
    <t>please see "Guidance on the Process of Proposing, Reviewing, Nominating and Confirming Key Biodiversity Areas"; you can use a separate Word file to send additional information if you wish</t>
  </si>
  <si>
    <t>Please provide a source for the data you have entered in columns E, F and G (e.g. reference to a book, paper, report, url). If the data are taken from a Red List assessment, please give version number, e.g. "Red List 2018-2"</t>
  </si>
  <si>
    <t>please give a brief description of the site and its biodiversity? (please give a concise summary here; you can use a separate Word file to send additional information if you wish)</t>
  </si>
  <si>
    <t>Species (common name)</t>
  </si>
  <si>
    <t>Level 3 threat (optional)</t>
  </si>
  <si>
    <r>
      <t xml:space="preserve">For cells highlighted in green, please use the dropdown options </t>
    </r>
    <r>
      <rPr>
        <b/>
        <u/>
        <sz val="11"/>
        <rFont val="Calibri"/>
        <family val="2"/>
        <scheme val="minor"/>
      </rPr>
      <t>only</t>
    </r>
    <r>
      <rPr>
        <b/>
        <sz val="11"/>
        <rFont val="Calibri"/>
        <family val="2"/>
        <scheme val="minor"/>
      </rPr>
      <t xml:space="preserve"> (though note that you can drag-and-drop selected options to adjacent cells); further questions may appear when you select one from the list</t>
    </r>
  </si>
  <si>
    <t>password to unlock criteria sheet: sheet11</t>
  </si>
  <si>
    <r>
      <t>Only use these columns if "Count type" is set to "</t>
    </r>
    <r>
      <rPr>
        <b/>
        <sz val="11"/>
        <color rgb="FFFF0000"/>
        <rFont val="Calibri"/>
        <family val="2"/>
        <scheme val="minor"/>
      </rPr>
      <t>Predictably held by site during one or more life cycle stages</t>
    </r>
    <r>
      <rPr>
        <b/>
        <sz val="11"/>
        <color rgb="FF00B0F0"/>
        <rFont val="Calibri"/>
        <family val="2"/>
        <scheme val="minor"/>
      </rPr>
      <t>": cells in Column M that then require filling will go green. If you set any of these to "Yes", please provide justification in Column N. See KBA Guidelines section 2.7. This is relevant only to subcriterion D1b.</t>
    </r>
  </si>
  <si>
    <t>Only use these columns if "Globally most important 5% of occupied habitat?" (Column K) is set to "Yes": cells in Column M that then require filling will go green. Please provide justification in Column N. See KBA Guidelines section 2.6. This is relevant only to subcriterion B3c.</t>
  </si>
  <si>
    <r>
      <rPr>
        <b/>
        <sz val="14"/>
        <color rgb="FF00B0F0"/>
        <rFont val="Calibri"/>
        <family val="2"/>
        <scheme val="minor"/>
      </rPr>
      <t>This sheet shows the KBA criteria that the site meets from the data you have entered.</t>
    </r>
    <r>
      <rPr>
        <b/>
        <sz val="11"/>
        <color rgb="FFFF0000"/>
        <rFont val="Calibri"/>
        <family val="2"/>
        <scheme val="minor"/>
      </rPr>
      <t xml:space="preserve"> Note: the fields in this sheet are calculated automatically from the data you have entered - you cannot edit them yourself. </t>
    </r>
    <r>
      <rPr>
        <b/>
        <sz val="11"/>
        <color rgb="FF00B0F0"/>
        <rFont val="Calibri"/>
        <family val="2"/>
        <scheme val="minor"/>
      </rPr>
      <t>If you think the site should qualify on the data you have entered but these tables do not show that the criteria have been met, it is likely that you have not filled in all the required fields. Some help is given in blue text below the table.</t>
    </r>
  </si>
  <si>
    <r>
      <rPr>
        <b/>
        <u/>
        <sz val="11"/>
        <color rgb="FF00B0F0"/>
        <rFont val="Calibri"/>
        <family val="2"/>
        <scheme val="minor"/>
      </rPr>
      <t>Criterion A1</t>
    </r>
    <r>
      <rPr>
        <sz val="11"/>
        <color rgb="FF00B0F0"/>
        <rFont val="Calibri"/>
        <family val="2"/>
        <scheme val="minor"/>
      </rPr>
      <t>: Have you added a value for number of reproductive units (Sheet 6, Column C)? Does it meet the threshold value of 5 or 10? Have you indicated the species' Red List status (Sheet 5, Column D)? Have you entered values for both global (Sheet 5, columns G, H) and site (Sheet 6, columns E, F) levels of your Assessment Parameter (Sheet 5, column F)? Is the Assessment Parameter set correctly?</t>
    </r>
  </si>
  <si>
    <r>
      <t xml:space="preserve">These columns show the KBA critiera met if the </t>
    </r>
    <r>
      <rPr>
        <b/>
        <u/>
        <sz val="11"/>
        <color rgb="FF00B050"/>
        <rFont val="Calibri"/>
        <family val="2"/>
        <scheme val="minor"/>
      </rPr>
      <t>minimum</t>
    </r>
    <r>
      <rPr>
        <b/>
        <sz val="11"/>
        <color rgb="FF00B050"/>
        <rFont val="Calibri"/>
        <family val="2"/>
        <scheme val="minor"/>
      </rPr>
      <t xml:space="preserve"> site estimate is compared to the </t>
    </r>
    <r>
      <rPr>
        <b/>
        <u/>
        <sz val="11"/>
        <color rgb="FF00B050"/>
        <rFont val="Calibri"/>
        <family val="2"/>
        <scheme val="minor"/>
      </rPr>
      <t>maximum</t>
    </r>
    <r>
      <rPr>
        <b/>
        <sz val="11"/>
        <color rgb="FF00B050"/>
        <rFont val="Calibri"/>
        <family val="2"/>
        <scheme val="minor"/>
      </rPr>
      <t xml:space="preserve"> global estimate - it is therefore the most exclusive assessment</t>
    </r>
  </si>
  <si>
    <r>
      <t xml:space="preserve">These columns show the KBA critiera met if the </t>
    </r>
    <r>
      <rPr>
        <b/>
        <u/>
        <sz val="11"/>
        <color rgb="FF00B050"/>
        <rFont val="Calibri"/>
        <family val="2"/>
        <scheme val="minor"/>
      </rPr>
      <t>best</t>
    </r>
    <r>
      <rPr>
        <b/>
        <sz val="11"/>
        <color rgb="FF00B050"/>
        <rFont val="Calibri"/>
        <family val="2"/>
        <scheme val="minor"/>
      </rPr>
      <t xml:space="preserve"> site estimate is compared to the </t>
    </r>
    <r>
      <rPr>
        <b/>
        <u/>
        <sz val="11"/>
        <color rgb="FF00B050"/>
        <rFont val="Calibri"/>
        <family val="2"/>
        <scheme val="minor"/>
      </rPr>
      <t>best</t>
    </r>
    <r>
      <rPr>
        <b/>
        <sz val="11"/>
        <color rgb="FF00B050"/>
        <rFont val="Calibri"/>
        <family val="2"/>
        <scheme val="minor"/>
      </rPr>
      <t xml:space="preserve"> global estimate - it is therefore the most reliable assessment</t>
    </r>
  </si>
  <si>
    <r>
      <t xml:space="preserve">These columns show the KBA critiera met if the </t>
    </r>
    <r>
      <rPr>
        <b/>
        <u/>
        <sz val="11"/>
        <color rgb="FF00B050"/>
        <rFont val="Calibri"/>
        <family val="2"/>
        <scheme val="minor"/>
      </rPr>
      <t>maximum</t>
    </r>
    <r>
      <rPr>
        <b/>
        <sz val="11"/>
        <color rgb="FF00B050"/>
        <rFont val="Calibri"/>
        <family val="2"/>
        <scheme val="minor"/>
      </rPr>
      <t xml:space="preserve"> site estimate is compared to the </t>
    </r>
    <r>
      <rPr>
        <b/>
        <u/>
        <sz val="11"/>
        <color rgb="FF00B050"/>
        <rFont val="Calibri"/>
        <family val="2"/>
        <scheme val="minor"/>
      </rPr>
      <t>minimum</t>
    </r>
    <r>
      <rPr>
        <b/>
        <sz val="11"/>
        <color rgb="FF00B050"/>
        <rFont val="Calibri"/>
        <family val="2"/>
        <scheme val="minor"/>
      </rPr>
      <t xml:space="preserve"> global estimate - it is therefore the most inclusive assessment; </t>
    </r>
    <r>
      <rPr>
        <b/>
        <sz val="11"/>
        <color rgb="FF0070C0"/>
        <rFont val="Calibri"/>
        <family val="2"/>
        <scheme val="minor"/>
      </rPr>
      <t>note that sites may not qualify as KBAs if they only trigger criteria in this column</t>
    </r>
  </si>
  <si>
    <t>Total</t>
  </si>
  <si>
    <r>
      <t xml:space="preserve">This sheet shows which species qualify under each of the species-level KBA criteria (A1, B1, B2, B3, D1) - species appearing to qualify have a value of 1, those appearing not to qualify a value of 0. Note that for criteria B2 and B3, a single qualifying species is not sufficient to trigger the criterion. </t>
    </r>
    <r>
      <rPr>
        <b/>
        <sz val="11"/>
        <color rgb="FFFF0000"/>
        <rFont val="Calibri"/>
        <family val="2"/>
        <scheme val="minor"/>
      </rPr>
      <t>Note: the fields in this sheet are calculated automatically from the data you have entered - you cannot edit them yourself</t>
    </r>
    <r>
      <rPr>
        <b/>
        <sz val="11"/>
        <color rgb="FF00B0F0"/>
        <rFont val="Calibri"/>
        <family val="2"/>
        <scheme val="minor"/>
      </rPr>
      <t>. If you think a species should qualify on the data you have entered but these tables do not show that the criteria have been met, it is likely that you have not filled in all the required fields. Please see help notes on Sheet 11. Totals are given at the top of the table</t>
    </r>
  </si>
  <si>
    <t>What is your main taxon or group of interest?</t>
  </si>
  <si>
    <t>Freshwater biodiversity</t>
  </si>
  <si>
    <t>Marine biodiversity</t>
  </si>
  <si>
    <t>Soil biodiversity</t>
  </si>
  <si>
    <t>Cave biodiversity</t>
  </si>
  <si>
    <r>
      <t xml:space="preserve">3. </t>
    </r>
    <r>
      <rPr>
        <i/>
        <sz val="11"/>
        <color theme="1"/>
        <rFont val="Calibri"/>
        <family val="2"/>
        <scheme val="minor"/>
      </rPr>
      <t xml:space="preserve">Key Biodiveristy Areas Proposal Process: Guidance on Proposing, Reviewing, Nominating and Confirming Sites </t>
    </r>
    <r>
      <rPr>
        <sz val="11"/>
        <color theme="1"/>
        <rFont val="Calibri"/>
        <family val="2"/>
        <scheme val="minor"/>
      </rPr>
      <t>(url awaited)</t>
    </r>
  </si>
  <si>
    <t>3.2 Species recovery</t>
  </si>
  <si>
    <t>3.4 Ex-situ conservation</t>
  </si>
  <si>
    <t>3.1 Species management</t>
  </si>
  <si>
    <t>1.1 Site/area protection</t>
  </si>
  <si>
    <t>1.2 Resource &amp; habitat protection</t>
  </si>
  <si>
    <t>2.1 Site/area management</t>
  </si>
  <si>
    <t>2.2 Invasive/problematic species control</t>
  </si>
  <si>
    <t>2.3 Habitat &amp; natural process restoration</t>
  </si>
  <si>
    <t>3.3 Species re-introduction</t>
  </si>
  <si>
    <t>4.1 Formal education</t>
  </si>
  <si>
    <t>4.2 Training</t>
  </si>
  <si>
    <t>4.3 Awareness &amp; communications</t>
  </si>
  <si>
    <t>5.1 Legislation</t>
  </si>
  <si>
    <t>5.2 Policies and regulations</t>
  </si>
  <si>
    <t>5.3 Private sector standards &amp; codes</t>
  </si>
  <si>
    <t>5.4 Compliance and enforcement</t>
  </si>
  <si>
    <t>6.1 Linked enterprises &amp; livelihood alternatives</t>
  </si>
  <si>
    <t>6.2 Substitution</t>
  </si>
  <si>
    <t>6.3 Market forces</t>
  </si>
  <si>
    <t>6.4 Conservation payments</t>
  </si>
  <si>
    <t>6.5 Non-monetary values</t>
  </si>
  <si>
    <t>Conservation actions ongoing (select multiple if applicable)</t>
  </si>
  <si>
    <t>Conservation actions needed (select multiple if applicable</t>
  </si>
  <si>
    <t>for further information, see the IUCN Conservation Actions Classification Scheme</t>
  </si>
  <si>
    <t>v.3.3.1 name of form changed, logo added, references to standard and guidelines added and urls included, guidance added, sheet 12 added, conservation actions linked to IUCN classification</t>
  </si>
  <si>
    <t>Country/territory (select more than one if a transboundary site)</t>
  </si>
  <si>
    <t>System (select multiple if applicable, in order of decreasing area)</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</si>
</sst>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rgb="FFFF0000"/>
      <name val="Calibri"/>
      <family val="2"/>
      <scheme val="minor"/>
    </font>
    <font>
      <b/>
      <sz val="11"/>
      <color theme="1"/>
      <name val="Calibri"/>
      <family val="2"/>
      <scheme val="minor"/>
    </font>
    <font>
      <sz val="18"/>
      <color theme="1"/>
      <name val="Calibri"/>
      <family val="2"/>
      <scheme val="minor"/>
    </font>
    <font>
      <sz val="11"/>
      <color indexed="8"/>
      <name val="Calibri"/>
      <family val="2"/>
    </font>
    <font>
      <b/>
      <sz val="11"/>
      <color indexed="8"/>
      <name val="Calibri"/>
      <family val="2"/>
    </font>
    <font>
      <u/>
      <sz val="11"/>
      <color theme="10"/>
      <name val="Calibri"/>
      <family val="2"/>
      <scheme val="minor"/>
    </font>
    <font>
      <sz val="11"/>
      <color rgb="FF00B0F0"/>
      <name val="Calibri"/>
      <family val="2"/>
      <scheme val="minor"/>
    </font>
    <font>
      <b/>
      <sz val="11"/>
      <color rgb="FFFF0000"/>
      <name val="Calibri"/>
      <family val="2"/>
      <scheme val="minor"/>
    </font>
    <font>
      <b/>
      <sz val="11"/>
      <name val="Calibri"/>
      <family val="2"/>
      <scheme val="minor"/>
    </font>
    <font>
      <b/>
      <sz val="11"/>
      <color theme="5"/>
      <name val="Calibri"/>
      <family val="2"/>
      <scheme val="minor"/>
    </font>
    <font>
      <b/>
      <u/>
      <sz val="11"/>
      <name val="Calibri"/>
      <family val="2"/>
      <scheme val="minor"/>
    </font>
    <font>
      <b/>
      <sz val="11"/>
      <color rgb="FF00B0F0"/>
      <name val="Calibri"/>
      <family val="2"/>
      <scheme val="minor"/>
    </font>
    <font>
      <b/>
      <sz val="11"/>
      <color theme="4"/>
      <name val="Calibri"/>
      <family val="2"/>
      <scheme val="minor"/>
    </font>
    <font>
      <b/>
      <sz val="12"/>
      <color rgb="FF00B0F0"/>
      <name val="Calibri"/>
      <family val="2"/>
      <scheme val="minor"/>
    </font>
    <font>
      <b/>
      <sz val="14"/>
      <color rgb="FF00B0F0"/>
      <name val="Calibri"/>
      <family val="2"/>
      <scheme val="minor"/>
    </font>
    <font>
      <b/>
      <u/>
      <sz val="11"/>
      <color rgb="FF00B0F0"/>
      <name val="Calibri"/>
      <family val="2"/>
      <scheme val="minor"/>
    </font>
    <font>
      <b/>
      <sz val="11"/>
      <color rgb="FF0070C0"/>
      <name val="Calibri"/>
      <family val="2"/>
      <scheme val="minor"/>
    </font>
    <font>
      <b/>
      <u/>
      <sz val="11"/>
      <color rgb="FF0070C0"/>
      <name val="Calibri"/>
      <family val="2"/>
      <scheme val="minor"/>
    </font>
    <font>
      <b/>
      <sz val="14"/>
      <color rgb="FF0070C0"/>
      <name val="Calibri"/>
      <family val="2"/>
      <scheme val="minor"/>
    </font>
    <font>
      <b/>
      <u/>
      <sz val="11"/>
      <color theme="1"/>
      <name val="Calibri"/>
      <family val="2"/>
      <scheme val="minor"/>
    </font>
    <font>
      <b/>
      <sz val="11"/>
      <color rgb="FF00B050"/>
      <name val="Calibri"/>
      <family val="2"/>
      <scheme val="minor"/>
    </font>
    <font>
      <b/>
      <u/>
      <sz val="11"/>
      <color rgb="FF00B050"/>
      <name val="Calibri"/>
      <family val="2"/>
      <scheme val="minor"/>
    </font>
    <font>
      <sz val="11"/>
      <name val="Calibri"/>
      <family val="2"/>
      <scheme val="minor"/>
    </font>
    <font>
      <b/>
      <sz val="14"/>
      <color rgb="FFFF0000"/>
      <name val="Calibri"/>
      <family val="2"/>
      <scheme val="minor"/>
    </font>
    <font>
      <sz val="14"/>
      <color rgb="FFFF0000"/>
      <name val="Calibri"/>
      <family val="2"/>
      <scheme val="minor"/>
    </font>
    <font>
      <b/>
      <sz val="11"/>
      <color theme="4" tint="-0.249977111117893"/>
      <name val="Calibri"/>
      <family val="2"/>
      <scheme val="minor"/>
    </font>
    <font>
      <b/>
      <u/>
      <sz val="11"/>
      <color theme="4" tint="-0.249977111117893"/>
      <name val="Calibri"/>
      <family val="2"/>
      <scheme val="minor"/>
    </font>
    <font>
      <i/>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7" tint="0.59999389629810485"/>
        <bgColor indexed="64"/>
      </patternFill>
    </fill>
    <fill>
      <patternFill patternType="solid">
        <fgColor rgb="FFFF6600"/>
        <bgColor indexed="64"/>
      </patternFill>
    </fill>
    <fill>
      <patternFill patternType="solid">
        <fgColor theme="5" tint="0.399975585192419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81">
    <xf numFmtId="0" fontId="0" fillId="0" borderId="0" xfId="0"/>
    <xf numFmtId="0" fontId="0" fillId="0" borderId="1" xfId="0" applyBorder="1"/>
    <xf numFmtId="0" fontId="2" fillId="0" borderId="0" xfId="0" applyFont="1"/>
    <xf numFmtId="0" fontId="4" fillId="0" borderId="0" xfId="0" applyNumberFormat="1" applyFont="1" applyFill="1" applyBorder="1" applyAlignment="1" applyProtection="1"/>
    <xf numFmtId="0" fontId="5" fillId="0" borderId="0" xfId="0" applyNumberFormat="1" applyFont="1" applyFill="1" applyBorder="1" applyAlignment="1" applyProtection="1"/>
    <xf numFmtId="0" fontId="0" fillId="3" borderId="1" xfId="0" applyFill="1" applyBorder="1"/>
    <xf numFmtId="0" fontId="0" fillId="0" borderId="0" xfId="0" applyBorder="1"/>
    <xf numFmtId="0" fontId="0" fillId="0" borderId="0" xfId="0" applyFont="1"/>
    <xf numFmtId="0" fontId="0" fillId="0" borderId="9" xfId="0" applyBorder="1"/>
    <xf numFmtId="0" fontId="0" fillId="0" borderId="0" xfId="0" applyFont="1" applyFill="1" applyBorder="1"/>
    <xf numFmtId="0" fontId="2" fillId="0" borderId="0" xfId="0" applyFont="1" applyAlignment="1">
      <alignment horizontal="center"/>
    </xf>
    <xf numFmtId="0" fontId="0" fillId="0" borderId="0" xfId="0" applyAlignment="1">
      <alignment horizontal="right"/>
    </xf>
    <xf numFmtId="0" fontId="1" fillId="0" borderId="0" xfId="0" applyFont="1"/>
    <xf numFmtId="0" fontId="2" fillId="0" borderId="0" xfId="0" applyFont="1" applyAlignment="1">
      <alignment horizontal="right"/>
    </xf>
    <xf numFmtId="0" fontId="2" fillId="0" borderId="0" xfId="0" applyFont="1" applyBorder="1"/>
    <xf numFmtId="0" fontId="0" fillId="0" borderId="0" xfId="0" applyFill="1" applyBorder="1"/>
    <xf numFmtId="0" fontId="7" fillId="0" borderId="0" xfId="0" applyFont="1"/>
    <xf numFmtId="0" fontId="0" fillId="4" borderId="1" xfId="0" applyFill="1" applyBorder="1"/>
    <xf numFmtId="0" fontId="9" fillId="0" borderId="0" xfId="0" applyFont="1"/>
    <xf numFmtId="0" fontId="7" fillId="0" borderId="0" xfId="0" applyFont="1" applyFill="1"/>
    <xf numFmtId="0" fontId="2" fillId="0" borderId="0" xfId="0" applyFont="1" applyFill="1"/>
    <xf numFmtId="16" fontId="4" fillId="0" borderId="0" xfId="0" applyNumberFormat="1" applyFont="1" applyFill="1" applyBorder="1" applyAlignment="1" applyProtection="1"/>
    <xf numFmtId="9" fontId="4" fillId="0" borderId="0" xfId="0" applyNumberFormat="1" applyFont="1" applyFill="1" applyBorder="1" applyAlignment="1" applyProtection="1"/>
    <xf numFmtId="0" fontId="8" fillId="0" borderId="0" xfId="0" applyFont="1"/>
    <xf numFmtId="0" fontId="0" fillId="4" borderId="0" xfId="0" applyFill="1"/>
    <xf numFmtId="0" fontId="2" fillId="5" borderId="0" xfId="0" applyFont="1" applyFill="1"/>
    <xf numFmtId="0" fontId="0" fillId="5" borderId="0" xfId="0" applyFill="1"/>
    <xf numFmtId="0" fontId="0" fillId="5" borderId="1" xfId="0" applyFill="1" applyBorder="1"/>
    <xf numFmtId="0" fontId="4" fillId="0" borderId="0" xfId="0" applyFont="1" applyFill="1" applyBorder="1" applyAlignment="1" applyProtection="1"/>
    <xf numFmtId="0" fontId="1" fillId="0" borderId="0" xfId="0" applyFont="1" applyFill="1" applyBorder="1"/>
    <xf numFmtId="0" fontId="9" fillId="4" borderId="0" xfId="0" applyFont="1" applyFill="1"/>
    <xf numFmtId="0" fontId="12" fillId="5" borderId="0" xfId="0" applyFont="1" applyFill="1"/>
    <xf numFmtId="0" fontId="2" fillId="0" borderId="0" xfId="0" applyFont="1" applyAlignment="1">
      <alignment horizontal="left" vertical="center"/>
    </xf>
    <xf numFmtId="0" fontId="2" fillId="0" borderId="0" xfId="0" applyFont="1" applyAlignment="1">
      <alignment vertical="center" wrapText="1"/>
    </xf>
    <xf numFmtId="0" fontId="0" fillId="0" borderId="0" xfId="0" applyAlignment="1">
      <alignment horizontal="center"/>
    </xf>
    <xf numFmtId="0" fontId="0" fillId="0" borderId="0" xfId="0" applyAlignment="1">
      <alignment horizontal="left" vertical="center" indent="1"/>
    </xf>
    <xf numFmtId="0" fontId="0" fillId="0" borderId="0" xfId="0" applyAlignment="1">
      <alignment vertical="center"/>
    </xf>
    <xf numFmtId="0" fontId="0" fillId="6" borderId="11" xfId="0" applyFill="1" applyBorder="1"/>
    <xf numFmtId="0" fontId="0" fillId="4" borderId="11" xfId="0" applyFill="1" applyBorder="1"/>
    <xf numFmtId="0" fontId="2" fillId="0" borderId="11" xfId="0" applyFont="1" applyFill="1" applyBorder="1" applyAlignment="1">
      <alignment horizontal="center"/>
    </xf>
    <xf numFmtId="0" fontId="0" fillId="0" borderId="0" xfId="0" applyFill="1"/>
    <xf numFmtId="0" fontId="0" fillId="0" borderId="11" xfId="0" applyFill="1" applyBorder="1"/>
    <xf numFmtId="0" fontId="2" fillId="0" borderId="11" xfId="0" applyFont="1" applyFill="1" applyBorder="1"/>
    <xf numFmtId="0" fontId="0" fillId="0" borderId="0" xfId="0" applyFont="1" applyFill="1"/>
    <xf numFmtId="0" fontId="13" fillId="0" borderId="0" xfId="0" applyFont="1"/>
    <xf numFmtId="0" fontId="12" fillId="0" borderId="0" xfId="0" applyFont="1"/>
    <xf numFmtId="0" fontId="2" fillId="0" borderId="0" xfId="0" applyFont="1" applyAlignment="1">
      <alignment vertical="center"/>
    </xf>
    <xf numFmtId="0" fontId="0" fillId="6" borderId="0" xfId="0" applyFill="1"/>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left" vertical="center"/>
    </xf>
    <xf numFmtId="0" fontId="12" fillId="0" borderId="0" xfId="0" applyFont="1" applyAlignment="1">
      <alignment vertical="center"/>
    </xf>
    <xf numFmtId="0" fontId="12" fillId="0" borderId="0" xfId="0" applyFont="1" applyFill="1"/>
    <xf numFmtId="0" fontId="9" fillId="0" borderId="0" xfId="0" applyFont="1" applyAlignment="1">
      <alignment horizontal="center"/>
    </xf>
    <xf numFmtId="0" fontId="17" fillId="0" borderId="0" xfId="0" applyFont="1"/>
    <xf numFmtId="0" fontId="17" fillId="0" borderId="0" xfId="0" applyFont="1" applyAlignment="1">
      <alignment horizontal="center" vertical="center" wrapText="1"/>
    </xf>
    <xf numFmtId="0" fontId="19" fillId="0" borderId="0" xfId="0" applyFont="1" applyAlignment="1">
      <alignment horizontal="left" vertical="center"/>
    </xf>
    <xf numFmtId="0" fontId="2" fillId="0" borderId="0" xfId="0" applyFont="1" applyAlignment="1">
      <alignment horizontal="center" wrapText="1"/>
    </xf>
    <xf numFmtId="0" fontId="12" fillId="0" borderId="0" xfId="0" applyFont="1" applyAlignment="1">
      <alignment vertical="top" wrapText="1"/>
    </xf>
    <xf numFmtId="0" fontId="20" fillId="2" borderId="0" xfId="0" applyFont="1" applyFill="1"/>
    <xf numFmtId="0" fontId="0" fillId="2" borderId="0" xfId="0" applyFill="1"/>
    <xf numFmtId="14" fontId="0" fillId="0" borderId="1" xfId="0" applyNumberFormat="1" applyBorder="1"/>
    <xf numFmtId="0" fontId="0" fillId="4" borderId="1" xfId="0" applyFill="1" applyBorder="1" applyAlignment="1">
      <alignment horizontal="right"/>
    </xf>
    <xf numFmtId="0" fontId="0" fillId="4" borderId="11" xfId="0" applyFill="1" applyBorder="1" applyAlignment="1">
      <alignment wrapText="1"/>
    </xf>
    <xf numFmtId="0" fontId="2" fillId="7" borderId="0" xfId="0" applyFont="1" applyFill="1" applyAlignment="1">
      <alignment vertical="center"/>
    </xf>
    <xf numFmtId="0" fontId="0" fillId="7" borderId="0" xfId="0" applyFill="1" applyAlignment="1">
      <alignment vertical="center"/>
    </xf>
    <xf numFmtId="0" fontId="2" fillId="0" borderId="0" xfId="0" applyFont="1" applyAlignment="1">
      <alignment horizontal="center" vertical="center"/>
    </xf>
    <xf numFmtId="0" fontId="0" fillId="5" borderId="0" xfId="0" applyFill="1" applyBorder="1" applyAlignment="1">
      <alignment horizontal="center"/>
    </xf>
    <xf numFmtId="0" fontId="7" fillId="0" borderId="0" xfId="0" applyFont="1" applyFill="1" applyAlignment="1">
      <alignment horizontal="left" vertical="top" wrapText="1"/>
    </xf>
    <xf numFmtId="0" fontId="7" fillId="0" borderId="0" xfId="0" applyFont="1" applyFill="1" applyAlignment="1">
      <alignment vertical="top" wrapText="1"/>
    </xf>
    <xf numFmtId="0" fontId="12" fillId="0" borderId="0" xfId="0" applyFont="1" applyAlignment="1">
      <alignment horizontal="center" vertical="top" wrapText="1"/>
    </xf>
    <xf numFmtId="0" fontId="0" fillId="0" borderId="0" xfId="0" applyProtection="1">
      <protection locked="0"/>
    </xf>
    <xf numFmtId="0" fontId="0" fillId="0" borderId="1" xfId="0" applyBorder="1" applyProtection="1">
      <protection locked="0"/>
    </xf>
    <xf numFmtId="0" fontId="0" fillId="3" borderId="1" xfId="0" applyFill="1" applyBorder="1" applyProtection="1">
      <protection locked="0"/>
    </xf>
    <xf numFmtId="0" fontId="6" fillId="0" borderId="1" xfId="1" applyBorder="1" applyProtection="1">
      <protection locked="0"/>
    </xf>
    <xf numFmtId="0" fontId="1" fillId="0" borderId="0" xfId="0" applyFont="1" applyProtection="1">
      <protection locked="0"/>
    </xf>
    <xf numFmtId="0" fontId="0" fillId="0" borderId="0" xfId="0" applyBorder="1" applyProtection="1">
      <protection locked="0"/>
    </xf>
    <xf numFmtId="0" fontId="12" fillId="0" borderId="0" xfId="0" applyFont="1" applyAlignment="1" applyProtection="1">
      <alignment horizontal="center"/>
    </xf>
    <xf numFmtId="0" fontId="0" fillId="0" borderId="0" xfId="0" applyProtection="1"/>
    <xf numFmtId="0" fontId="2" fillId="0" borderId="0" xfId="0" applyFont="1" applyProtection="1"/>
    <xf numFmtId="0" fontId="0" fillId="0" borderId="0" xfId="0" applyFont="1" applyProtection="1"/>
    <xf numFmtId="0" fontId="2" fillId="0" borderId="8" xfId="0" applyFont="1" applyBorder="1" applyAlignment="1" applyProtection="1">
      <alignment vertical="top"/>
    </xf>
    <xf numFmtId="0" fontId="2" fillId="0" borderId="0" xfId="0" applyFont="1" applyFill="1" applyBorder="1" applyProtection="1"/>
    <xf numFmtId="0" fontId="0" fillId="0" borderId="0" xfId="0" applyFont="1" applyFill="1" applyBorder="1" applyProtection="1"/>
    <xf numFmtId="0" fontId="8" fillId="0" borderId="0" xfId="0" applyFont="1" applyAlignment="1" applyProtection="1">
      <alignment horizontal="right"/>
    </xf>
    <xf numFmtId="0" fontId="23" fillId="0" borderId="0" xfId="0" applyFont="1" applyAlignment="1">
      <alignment horizontal="center"/>
    </xf>
    <xf numFmtId="0" fontId="2" fillId="0" borderId="8" xfId="0" applyFont="1" applyBorder="1" applyAlignment="1">
      <alignment horizontal="center"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2" fillId="6" borderId="8" xfId="0" applyFont="1" applyFill="1" applyBorder="1" applyAlignment="1">
      <alignment horizontal="center"/>
    </xf>
    <xf numFmtId="0" fontId="2" fillId="6" borderId="0" xfId="0" applyFont="1" applyFill="1" applyBorder="1" applyAlignment="1">
      <alignment horizontal="center"/>
    </xf>
    <xf numFmtId="0" fontId="0" fillId="5" borderId="10" xfId="0" applyFill="1" applyBorder="1" applyAlignment="1">
      <alignment horizontal="center"/>
    </xf>
    <xf numFmtId="0" fontId="2" fillId="6" borderId="10" xfId="0" applyFont="1" applyFill="1" applyBorder="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0" fillId="5" borderId="7" xfId="0" applyFill="1" applyBorder="1" applyAlignment="1">
      <alignment horizontal="center"/>
    </xf>
    <xf numFmtId="0" fontId="14" fillId="0" borderId="0" xfId="0" applyFont="1" applyAlignment="1" applyProtection="1">
      <alignment vertical="center"/>
      <protection locked="0"/>
    </xf>
    <xf numFmtId="0" fontId="0" fillId="0" borderId="0" xfId="0" applyAlignment="1" applyProtection="1">
      <alignment wrapText="1"/>
      <protection locked="0"/>
    </xf>
    <xf numFmtId="0" fontId="8" fillId="0" borderId="0" xfId="0" applyFont="1" applyProtection="1">
      <protection locked="0"/>
    </xf>
    <xf numFmtId="0" fontId="8" fillId="0" borderId="0" xfId="0" applyFont="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9" fillId="0" borderId="0" xfId="0" applyFont="1" applyFill="1" applyAlignment="1" applyProtection="1">
      <alignment horizontal="center" vertical="center" wrapText="1"/>
      <protection locked="0"/>
    </xf>
    <xf numFmtId="0" fontId="9" fillId="0" borderId="0" xfId="0" applyFont="1" applyFill="1" applyAlignment="1" applyProtection="1">
      <alignment horizontal="left" vertical="center" wrapText="1"/>
      <protection locked="0"/>
    </xf>
    <xf numFmtId="0" fontId="0" fillId="4" borderId="1" xfId="0" applyFill="1" applyBorder="1" applyProtection="1">
      <protection locked="0"/>
    </xf>
    <xf numFmtId="0" fontId="0" fillId="4" borderId="12" xfId="0" applyFill="1" applyBorder="1" applyAlignment="1" applyProtection="1">
      <alignment wrapText="1"/>
      <protection locked="0"/>
    </xf>
    <xf numFmtId="0" fontId="0" fillId="0" borderId="0" xfId="0" applyFill="1" applyBorder="1" applyAlignment="1" applyProtection="1">
      <alignment wrapText="1"/>
      <protection locked="0"/>
    </xf>
    <xf numFmtId="0" fontId="10" fillId="6" borderId="0" xfId="0" applyFont="1" applyFill="1" applyAlignment="1" applyProtection="1">
      <alignment horizontal="center" vertical="center"/>
    </xf>
    <xf numFmtId="0" fontId="0" fillId="6" borderId="1" xfId="0" applyFill="1" applyBorder="1" applyProtection="1"/>
    <xf numFmtId="0" fontId="2" fillId="0" borderId="0" xfId="0" applyFont="1" applyAlignment="1">
      <alignment horizontal="left" vertical="top" wrapText="1"/>
    </xf>
    <xf numFmtId="0" fontId="25" fillId="0" borderId="0" xfId="0" applyFont="1" applyAlignment="1">
      <alignment vertical="center"/>
    </xf>
    <xf numFmtId="0" fontId="0" fillId="0" borderId="0" xfId="0" applyFill="1" applyBorder="1" applyAlignment="1">
      <alignment wrapText="1"/>
    </xf>
    <xf numFmtId="0" fontId="9" fillId="6" borderId="0" xfId="0" applyFont="1" applyFill="1"/>
    <xf numFmtId="0" fontId="12" fillId="0" borderId="0" xfId="0" applyFont="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0" fillId="8" borderId="1" xfId="0" applyFill="1" applyBorder="1"/>
    <xf numFmtId="0" fontId="0" fillId="0" borderId="11" xfId="0" applyFont="1" applyFill="1" applyBorder="1" applyAlignment="1">
      <alignment horizontal="center"/>
    </xf>
    <xf numFmtId="0" fontId="0" fillId="0" borderId="0" xfId="0" applyFont="1" applyFill="1" applyBorder="1" applyAlignment="1">
      <alignment vertical="center" wrapText="1"/>
    </xf>
    <xf numFmtId="0" fontId="0" fillId="0" borderId="12" xfId="0" applyBorder="1"/>
    <xf numFmtId="0" fontId="0" fillId="0" borderId="13" xfId="0" applyBorder="1"/>
    <xf numFmtId="0" fontId="0" fillId="0" borderId="14" xfId="0" applyBorder="1"/>
    <xf numFmtId="0" fontId="0" fillId="0" borderId="2" xfId="0" applyBorder="1"/>
    <xf numFmtId="0" fontId="0" fillId="0" borderId="3" xfId="0" applyBorder="1"/>
    <xf numFmtId="0" fontId="0" fillId="0" borderId="4" xfId="0" applyBorder="1"/>
    <xf numFmtId="0" fontId="0" fillId="0" borderId="8" xfId="0" applyBorder="1"/>
    <xf numFmtId="0" fontId="0" fillId="0" borderId="10" xfId="0" applyBorder="1"/>
    <xf numFmtId="0" fontId="0" fillId="0" borderId="5" xfId="0" applyBorder="1"/>
    <xf numFmtId="0" fontId="0" fillId="0" borderId="6" xfId="0" applyBorder="1"/>
    <xf numFmtId="0" fontId="0" fillId="0" borderId="7" xfId="0"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3"/>
    </xf>
    <xf numFmtId="0" fontId="3" fillId="2" borderId="2"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2" fillId="0" borderId="0" xfId="0" applyFont="1" applyAlignment="1">
      <alignment horizontal="center" vertical="top" wrapText="1"/>
    </xf>
    <xf numFmtId="0" fontId="12" fillId="0" borderId="0" xfId="0" applyFont="1" applyAlignment="1" applyProtection="1">
      <alignment horizontal="center" vertical="top" wrapText="1"/>
      <protection locked="0"/>
    </xf>
    <xf numFmtId="0" fontId="0" fillId="5" borderId="0" xfId="0" applyFill="1" applyBorder="1" applyAlignment="1">
      <alignment horizontal="center"/>
    </xf>
    <xf numFmtId="0" fontId="0" fillId="5" borderId="0" xfId="0" applyFill="1" applyAlignment="1">
      <alignment horizontal="center"/>
    </xf>
    <xf numFmtId="0" fontId="2" fillId="0" borderId="2" xfId="0"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7" fillId="0" borderId="0" xfId="0" applyFont="1" applyAlignment="1">
      <alignment horizontal="center" wrapText="1"/>
    </xf>
    <xf numFmtId="0" fontId="0" fillId="2" borderId="0" xfId="0" applyFill="1" applyAlignment="1">
      <alignment horizontal="center"/>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4" xfId="0" applyFont="1" applyBorder="1" applyAlignment="1">
      <alignment horizontal="center" vertical="top" wrapText="1"/>
    </xf>
    <xf numFmtId="0" fontId="21" fillId="0" borderId="8" xfId="0" applyFont="1" applyBorder="1" applyAlignment="1">
      <alignment horizontal="center" vertical="top" wrapText="1"/>
    </xf>
    <xf numFmtId="0" fontId="21" fillId="0" borderId="0" xfId="0" applyFont="1" applyBorder="1" applyAlignment="1">
      <alignment horizontal="center" vertical="top" wrapText="1"/>
    </xf>
    <xf numFmtId="0" fontId="21" fillId="0" borderId="10" xfId="0" applyFont="1" applyBorder="1" applyAlignment="1">
      <alignment horizontal="center" vertical="top" wrapText="1"/>
    </xf>
    <xf numFmtId="0" fontId="8" fillId="0" borderId="0" xfId="0" applyFont="1" applyAlignment="1">
      <alignment horizontal="center" vertical="center" wrapText="1"/>
    </xf>
    <xf numFmtId="0" fontId="7" fillId="0" borderId="0" xfId="0" applyFont="1" applyFill="1" applyAlignment="1">
      <alignment horizontal="left" vertical="top" wrapText="1"/>
    </xf>
    <xf numFmtId="0" fontId="21" fillId="0" borderId="5" xfId="0" applyFont="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2">
    <cellStyle name="Hipervínculo" xfId="1" builtinId="8"/>
    <cellStyle name="Normal" xfId="0" builtinId="0"/>
  </cellStyles>
  <dxfs count="34">
    <dxf>
      <font>
        <color rgb="FF9C0006"/>
      </font>
      <fill>
        <patternFill>
          <bgColor rgb="FFFFC7CE"/>
        </patternFill>
      </fill>
    </dxf>
    <dxf>
      <font>
        <color rgb="FF9C0006"/>
      </font>
      <fill>
        <patternFill>
          <bgColor rgb="FFFFC7CE"/>
        </patternFill>
      </fill>
    </dxf>
    <dxf>
      <fill>
        <patternFill>
          <bgColor rgb="FFFF99CC"/>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rgb="FFFF0000"/>
        </patternFill>
      </fill>
    </dxf>
    <dxf>
      <fill>
        <patternFill>
          <bgColor theme="9" tint="0.59996337778862885"/>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rgb="FFFF00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dxf>
    <dxf>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99CC"/>
      <color rgb="FFFFCCFF"/>
      <color rgb="FF99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15</xdr:col>
      <xdr:colOff>343957</xdr:colOff>
      <xdr:row>0</xdr:row>
      <xdr:rowOff>89956</xdr:rowOff>
    </xdr:from>
    <xdr:to>
      <xdr:col>19</xdr:col>
      <xdr:colOff>255586</xdr:colOff>
      <xdr:row>8</xdr:row>
      <xdr:rowOff>154676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21332" y="89956"/>
          <a:ext cx="2502429" cy="15172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zoomScaleNormal="100" workbookViewId="0">
      <selection activeCell="A5" sqref="A5"/>
    </sheetView>
  </sheetViews>
  <sheetFormatPr baseColWidth="10" defaultColWidth="9.140625" defaultRowHeight="15" x14ac:dyDescent="0.25"/>
  <cols>
    <col min="6" max="6" width="9" customWidth="1"/>
    <col min="7" max="7" width="3.85546875" customWidth="1"/>
    <col min="15" max="15" width="11" customWidth="1"/>
  </cols>
  <sheetData>
    <row r="1" spans="1:19" x14ac:dyDescent="0.25">
      <c r="A1" s="134" t="s">
        <v>828</v>
      </c>
      <c r="B1" s="135"/>
      <c r="C1" s="135"/>
      <c r="D1" s="135"/>
      <c r="E1" s="135"/>
      <c r="F1" s="135"/>
      <c r="G1" s="135"/>
      <c r="H1" s="135"/>
      <c r="I1" s="135"/>
      <c r="J1" s="135"/>
      <c r="K1" s="136"/>
    </row>
    <row r="2" spans="1:19" ht="15.75" thickBot="1" x14ac:dyDescent="0.3">
      <c r="A2" s="137"/>
      <c r="B2" s="138"/>
      <c r="C2" s="138"/>
      <c r="D2" s="138"/>
      <c r="E2" s="138"/>
      <c r="F2" s="138"/>
      <c r="G2" s="138"/>
      <c r="H2" s="138"/>
      <c r="I2" s="138"/>
      <c r="J2" s="138"/>
      <c r="K2" s="139"/>
    </row>
    <row r="4" spans="1:19" ht="14.25" x14ac:dyDescent="0.45">
      <c r="A4" t="s">
        <v>829</v>
      </c>
    </row>
    <row r="6" spans="1:19" ht="14.25" x14ac:dyDescent="0.45">
      <c r="A6" s="2" t="s">
        <v>831</v>
      </c>
    </row>
    <row r="7" spans="1:19" ht="14.25" x14ac:dyDescent="0.45">
      <c r="A7" t="s">
        <v>833</v>
      </c>
    </row>
    <row r="8" spans="1:19" ht="14.25" x14ac:dyDescent="0.45">
      <c r="A8" t="s">
        <v>834</v>
      </c>
    </row>
    <row r="9" spans="1:19" ht="14.25" x14ac:dyDescent="0.45">
      <c r="A9" t="s">
        <v>868</v>
      </c>
    </row>
    <row r="10" spans="1:19" ht="14.25" x14ac:dyDescent="0.45">
      <c r="A10" s="18"/>
    </row>
    <row r="11" spans="1:19" ht="14.25" x14ac:dyDescent="0.45">
      <c r="A11" s="44" t="s">
        <v>836</v>
      </c>
    </row>
    <row r="12" spans="1:19" ht="14.65" thickBot="1" x14ac:dyDescent="0.5">
      <c r="A12" s="18"/>
    </row>
    <row r="13" spans="1:19" ht="14.65" thickBot="1" x14ac:dyDescent="0.5">
      <c r="A13" s="18" t="s">
        <v>734</v>
      </c>
      <c r="H13" s="1"/>
      <c r="I13" s="2" t="s">
        <v>835</v>
      </c>
    </row>
    <row r="14" spans="1:19" ht="14.25" x14ac:dyDescent="0.45">
      <c r="A14" s="18"/>
      <c r="H14" s="6"/>
      <c r="I14" s="2"/>
    </row>
    <row r="15" spans="1:19" ht="14.25" x14ac:dyDescent="0.45">
      <c r="A15" s="30" t="s">
        <v>852</v>
      </c>
      <c r="B15" s="24"/>
      <c r="C15" s="24"/>
      <c r="D15" s="24"/>
      <c r="E15" s="24"/>
      <c r="F15" s="24"/>
      <c r="G15" s="24"/>
      <c r="H15" s="24"/>
      <c r="I15" s="24"/>
      <c r="J15" s="24"/>
      <c r="K15" s="24"/>
      <c r="L15" s="24"/>
      <c r="M15" s="24"/>
      <c r="N15" s="24"/>
      <c r="O15" s="24"/>
      <c r="P15" s="24"/>
      <c r="Q15" s="24"/>
      <c r="R15" s="24"/>
      <c r="S15" s="24"/>
    </row>
    <row r="16" spans="1:19" ht="14.25" x14ac:dyDescent="0.45">
      <c r="A16" s="111" t="s">
        <v>837</v>
      </c>
      <c r="B16" s="47"/>
      <c r="C16" s="47"/>
      <c r="D16" s="47"/>
      <c r="E16" s="47"/>
      <c r="F16" s="47"/>
      <c r="G16" s="47"/>
      <c r="H16" s="47"/>
      <c r="I16" s="47"/>
      <c r="J16" s="47"/>
      <c r="K16" s="47"/>
    </row>
    <row r="17" spans="1:17" ht="14.25" x14ac:dyDescent="0.45">
      <c r="A17" s="45" t="s">
        <v>646</v>
      </c>
    </row>
    <row r="18" spans="1:17" ht="14.25" x14ac:dyDescent="0.45">
      <c r="A18" s="23" t="s">
        <v>647</v>
      </c>
    </row>
    <row r="19" spans="1:17" ht="14.25" x14ac:dyDescent="0.45">
      <c r="Q19" s="36"/>
    </row>
    <row r="20" spans="1:17" ht="14.25" x14ac:dyDescent="0.45">
      <c r="A20" s="59" t="s">
        <v>695</v>
      </c>
      <c r="B20" s="60"/>
      <c r="C20" s="60"/>
      <c r="D20" s="60"/>
      <c r="E20" s="60"/>
      <c r="F20" s="60"/>
      <c r="G20" s="60"/>
      <c r="H20" s="60"/>
      <c r="I20" s="60"/>
      <c r="J20" s="60"/>
      <c r="K20" s="60"/>
    </row>
    <row r="22" spans="1:17" ht="25.5" customHeight="1" x14ac:dyDescent="0.45">
      <c r="A22" s="64" t="s">
        <v>832</v>
      </c>
      <c r="B22" s="65"/>
      <c r="C22" s="65"/>
      <c r="D22" s="65"/>
      <c r="E22" s="65"/>
      <c r="F22" s="65"/>
      <c r="G22" s="65"/>
      <c r="H22" s="65"/>
      <c r="I22" s="65"/>
      <c r="J22" s="65"/>
      <c r="K22" s="65"/>
      <c r="L22" s="65"/>
      <c r="M22" s="65"/>
      <c r="N22" s="65"/>
      <c r="O22" s="65"/>
    </row>
    <row r="24" spans="1:17" ht="14.25" x14ac:dyDescent="0.45">
      <c r="A24" t="s">
        <v>696</v>
      </c>
    </row>
    <row r="25" spans="1:17" ht="14.25" x14ac:dyDescent="0.45">
      <c r="A25" t="s">
        <v>697</v>
      </c>
    </row>
    <row r="27" spans="1:17" ht="14.25" x14ac:dyDescent="0.45">
      <c r="A27" t="s">
        <v>830</v>
      </c>
    </row>
    <row r="28" spans="1:17" x14ac:dyDescent="0.25">
      <c r="A28" s="54" t="s">
        <v>698</v>
      </c>
    </row>
    <row r="32" spans="1:17" x14ac:dyDescent="0.25">
      <c r="A32" t="s">
        <v>707</v>
      </c>
    </row>
    <row r="33" spans="1:1" x14ac:dyDescent="0.25">
      <c r="A33" t="s">
        <v>710</v>
      </c>
    </row>
    <row r="34" spans="1:1" x14ac:dyDescent="0.25">
      <c r="A34" t="s">
        <v>712</v>
      </c>
    </row>
    <row r="35" spans="1:1" x14ac:dyDescent="0.25">
      <c r="A35" t="s">
        <v>719</v>
      </c>
    </row>
    <row r="36" spans="1:1" x14ac:dyDescent="0.25">
      <c r="A36" t="s">
        <v>733</v>
      </c>
    </row>
    <row r="37" spans="1:1" x14ac:dyDescent="0.25">
      <c r="A37" t="s">
        <v>741</v>
      </c>
    </row>
    <row r="38" spans="1:1" x14ac:dyDescent="0.25">
      <c r="A38" t="s">
        <v>813</v>
      </c>
    </row>
    <row r="39" spans="1:1" x14ac:dyDescent="0.25">
      <c r="A39" t="s">
        <v>893</v>
      </c>
    </row>
  </sheetData>
  <sheetProtection algorithmName="SHA-512" hashValue="uIsSZSseb1Rf0+Qdb5LxhP4fXmmkboi1GjwMnK9pc2Ibl7CfIvR7eYdXv0s3NASnRjGn3naTWpJix1LIo6/I3g==" saltValue="4Tzfq0p5ScEwMc4gT7oN7w==" spinCount="100000" sheet="1" objects="1" scenarios="1"/>
  <mergeCells count="1">
    <mergeCell ref="A1:K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B4" sqref="B4"/>
    </sheetView>
  </sheetViews>
  <sheetFormatPr baseColWidth="10" defaultColWidth="9.140625" defaultRowHeight="15" x14ac:dyDescent="0.25"/>
  <cols>
    <col min="1" max="1" width="21.85546875" customWidth="1"/>
    <col min="2" max="2" width="13.140625" customWidth="1"/>
    <col min="3" max="3" width="16.7109375" customWidth="1"/>
    <col min="4" max="4" width="23.42578125" customWidth="1"/>
    <col min="5" max="5" width="24.28515625" customWidth="1"/>
  </cols>
  <sheetData>
    <row r="1" spans="1:10" x14ac:dyDescent="0.25">
      <c r="A1" s="162" t="s">
        <v>738</v>
      </c>
      <c r="B1" s="162"/>
      <c r="C1" s="162"/>
      <c r="D1" s="162"/>
      <c r="E1" s="162"/>
      <c r="F1" s="162"/>
      <c r="G1" s="162"/>
      <c r="H1" s="162"/>
      <c r="I1" s="162"/>
      <c r="J1" s="162"/>
    </row>
    <row r="2" spans="1:10" ht="41.65" customHeight="1" x14ac:dyDescent="0.25">
      <c r="A2" s="162"/>
      <c r="B2" s="162"/>
      <c r="C2" s="162"/>
      <c r="D2" s="162"/>
      <c r="E2" s="162"/>
      <c r="F2" s="162"/>
      <c r="G2" s="162"/>
      <c r="H2" s="162"/>
      <c r="I2" s="162"/>
      <c r="J2" s="162"/>
    </row>
    <row r="3" spans="1:10" ht="60" customHeight="1" x14ac:dyDescent="0.45">
      <c r="A3" s="10" t="s">
        <v>375</v>
      </c>
      <c r="B3" s="57" t="s">
        <v>714</v>
      </c>
      <c r="C3" s="57" t="s">
        <v>715</v>
      </c>
      <c r="D3" s="57" t="s">
        <v>716</v>
      </c>
      <c r="E3" s="10" t="s">
        <v>693</v>
      </c>
    </row>
    <row r="4" spans="1:10" ht="14.25" x14ac:dyDescent="0.45">
      <c r="A4" s="3" t="s">
        <v>329</v>
      </c>
      <c r="B4">
        <v>2</v>
      </c>
      <c r="C4">
        <v>5</v>
      </c>
      <c r="D4">
        <v>5</v>
      </c>
    </row>
    <row r="5" spans="1:10" ht="14.25" x14ac:dyDescent="0.45">
      <c r="A5" s="3" t="s">
        <v>330</v>
      </c>
      <c r="B5">
        <v>2</v>
      </c>
      <c r="C5">
        <v>5</v>
      </c>
      <c r="D5">
        <v>5</v>
      </c>
    </row>
    <row r="6" spans="1:10" ht="14.25" x14ac:dyDescent="0.45">
      <c r="A6" s="3" t="s">
        <v>331</v>
      </c>
      <c r="B6">
        <v>2</v>
      </c>
      <c r="C6">
        <v>5</v>
      </c>
      <c r="D6">
        <v>5</v>
      </c>
    </row>
    <row r="7" spans="1:10" ht="14.25" x14ac:dyDescent="0.45">
      <c r="A7" s="3" t="s">
        <v>332</v>
      </c>
      <c r="B7">
        <v>2</v>
      </c>
      <c r="C7">
        <v>5</v>
      </c>
      <c r="D7">
        <v>5</v>
      </c>
    </row>
    <row r="8" spans="1:10" ht="14.25" x14ac:dyDescent="0.45">
      <c r="A8" s="3" t="s">
        <v>334</v>
      </c>
      <c r="B8">
        <v>2</v>
      </c>
      <c r="C8">
        <v>5</v>
      </c>
      <c r="D8">
        <v>5</v>
      </c>
    </row>
    <row r="9" spans="1:10" ht="14.25" x14ac:dyDescent="0.45">
      <c r="A9" s="3" t="s">
        <v>333</v>
      </c>
      <c r="B9">
        <v>2</v>
      </c>
      <c r="C9">
        <v>5</v>
      </c>
      <c r="D9">
        <v>5</v>
      </c>
    </row>
    <row r="10" spans="1:10" ht="14.25" x14ac:dyDescent="0.45">
      <c r="A10" s="3" t="s">
        <v>339</v>
      </c>
      <c r="B10">
        <v>2</v>
      </c>
      <c r="C10">
        <v>5</v>
      </c>
      <c r="D10">
        <v>5</v>
      </c>
    </row>
    <row r="11" spans="1:10" ht="14.25" x14ac:dyDescent="0.45">
      <c r="A11" s="3" t="s">
        <v>340</v>
      </c>
      <c r="B11">
        <v>2</v>
      </c>
      <c r="C11">
        <v>5</v>
      </c>
      <c r="D11">
        <v>5</v>
      </c>
    </row>
    <row r="12" spans="1:10" ht="14.25" x14ac:dyDescent="0.45">
      <c r="A12" s="3" t="s">
        <v>341</v>
      </c>
      <c r="B12">
        <v>2</v>
      </c>
      <c r="C12">
        <v>5</v>
      </c>
      <c r="D12">
        <v>5</v>
      </c>
    </row>
    <row r="13" spans="1:10" ht="14.25" x14ac:dyDescent="0.45">
      <c r="A13" s="3" t="s">
        <v>677</v>
      </c>
      <c r="B13">
        <v>2</v>
      </c>
      <c r="C13">
        <v>5</v>
      </c>
      <c r="D13">
        <v>5</v>
      </c>
    </row>
    <row r="14" spans="1:10" ht="14.25" x14ac:dyDescent="0.45">
      <c r="A14" s="3" t="s">
        <v>335</v>
      </c>
      <c r="B14">
        <v>2</v>
      </c>
      <c r="C14">
        <v>5</v>
      </c>
      <c r="D14">
        <v>5</v>
      </c>
    </row>
    <row r="15" spans="1:10" ht="14.25" x14ac:dyDescent="0.45">
      <c r="A15" s="3" t="s">
        <v>336</v>
      </c>
      <c r="B15">
        <v>2</v>
      </c>
      <c r="C15">
        <v>5</v>
      </c>
      <c r="D15">
        <v>5</v>
      </c>
    </row>
    <row r="16" spans="1:10" ht="14.25" x14ac:dyDescent="0.45">
      <c r="A16" s="3" t="s">
        <v>337</v>
      </c>
      <c r="B16">
        <v>2</v>
      </c>
      <c r="C16">
        <v>5</v>
      </c>
      <c r="D16">
        <v>5</v>
      </c>
    </row>
    <row r="17" spans="1:4" ht="14.25" x14ac:dyDescent="0.45">
      <c r="A17" s="3" t="s">
        <v>338</v>
      </c>
      <c r="B17">
        <v>2</v>
      </c>
      <c r="C17">
        <v>5</v>
      </c>
      <c r="D17">
        <v>5</v>
      </c>
    </row>
  </sheetData>
  <mergeCells count="1">
    <mergeCell ref="A1:J2"/>
  </mergeCells>
  <dataValidations count="2">
    <dataValidation type="whole" allowBlank="1" showInputMessage="1" showErrorMessage="1" sqref="B4:B17">
      <formula1>2</formula1>
      <formula2>100</formula2>
    </dataValidation>
    <dataValidation type="whole" allowBlank="1" showInputMessage="1" showErrorMessage="1" sqref="C4:D17">
      <formula1>5</formula1>
      <formula2>100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9"/>
  <sheetViews>
    <sheetView zoomScale="90" zoomScaleNormal="90" workbookViewId="0">
      <selection activeCell="H2" sqref="H2:J3"/>
    </sheetView>
  </sheetViews>
  <sheetFormatPr baseColWidth="10" defaultColWidth="9.140625" defaultRowHeight="15" x14ac:dyDescent="0.25"/>
  <cols>
    <col min="1" max="1" width="12.28515625" customWidth="1"/>
    <col min="2" max="3" width="16" customWidth="1"/>
    <col min="4" max="4" width="18" customWidth="1"/>
    <col min="5" max="5" width="16.85546875" customWidth="1"/>
    <col min="6" max="6" width="16.5703125" customWidth="1"/>
    <col min="7" max="7" width="16" customWidth="1"/>
    <col min="8" max="8" width="15.28515625" customWidth="1"/>
    <col min="9" max="9" width="17.85546875" customWidth="1"/>
    <col min="10" max="10" width="16.5703125" customWidth="1"/>
    <col min="12" max="12" width="25.85546875" customWidth="1"/>
  </cols>
  <sheetData>
    <row r="1" spans="1:20" ht="73.150000000000006" customHeight="1" thickBot="1" x14ac:dyDescent="0.5">
      <c r="B1" s="170" t="s">
        <v>856</v>
      </c>
      <c r="C1" s="170"/>
      <c r="D1" s="170"/>
      <c r="E1" s="170"/>
      <c r="F1" s="170"/>
      <c r="G1" s="170"/>
      <c r="H1" s="170"/>
      <c r="I1" s="170"/>
      <c r="J1" s="170"/>
    </row>
    <row r="2" spans="1:20" x14ac:dyDescent="0.25">
      <c r="A2" s="2"/>
      <c r="B2" s="164" t="s">
        <v>718</v>
      </c>
      <c r="C2" s="165"/>
      <c r="D2" s="166"/>
      <c r="E2" s="164" t="s">
        <v>769</v>
      </c>
      <c r="F2" s="165"/>
      <c r="G2" s="166"/>
      <c r="H2" s="164" t="s">
        <v>827</v>
      </c>
      <c r="I2" s="165"/>
      <c r="J2" s="166"/>
    </row>
    <row r="3" spans="1:20" ht="54.75" customHeight="1" x14ac:dyDescent="0.25">
      <c r="A3" s="2"/>
      <c r="B3" s="167"/>
      <c r="C3" s="168"/>
      <c r="D3" s="169"/>
      <c r="E3" s="167"/>
      <c r="F3" s="168"/>
      <c r="G3" s="169"/>
      <c r="H3" s="167"/>
      <c r="I3" s="168"/>
      <c r="J3" s="169"/>
    </row>
    <row r="4" spans="1:20" ht="46.9" customHeight="1" x14ac:dyDescent="0.45">
      <c r="A4" s="32" t="s">
        <v>453</v>
      </c>
      <c r="B4" s="86" t="s">
        <v>717</v>
      </c>
      <c r="C4" s="87" t="s">
        <v>711</v>
      </c>
      <c r="D4" s="88" t="s">
        <v>683</v>
      </c>
      <c r="E4" s="86" t="s">
        <v>717</v>
      </c>
      <c r="F4" s="87" t="s">
        <v>711</v>
      </c>
      <c r="G4" s="88" t="s">
        <v>683</v>
      </c>
      <c r="H4" s="86" t="s">
        <v>717</v>
      </c>
      <c r="I4" s="87" t="s">
        <v>711</v>
      </c>
      <c r="J4" s="88" t="s">
        <v>683</v>
      </c>
      <c r="K4" s="33"/>
      <c r="L4" s="116"/>
      <c r="M4" s="116"/>
      <c r="N4" s="15"/>
      <c r="O4" s="15"/>
      <c r="P4" s="15"/>
      <c r="Q4" s="15"/>
      <c r="R4" s="15"/>
      <c r="S4" s="15"/>
      <c r="T4" s="15"/>
    </row>
    <row r="5" spans="1:20" ht="14.25" x14ac:dyDescent="0.45">
      <c r="A5" s="2" t="s">
        <v>399</v>
      </c>
      <c r="B5" s="89" t="str">
        <f>IF(lookups!W176=0,"No","Yes")</f>
        <v>No</v>
      </c>
      <c r="C5" s="90">
        <f>lookups!W176</f>
        <v>0</v>
      </c>
      <c r="D5" s="91" t="s">
        <v>420</v>
      </c>
      <c r="E5" s="89" t="str">
        <f>IF(lookups!X176=0,"No","Yes")</f>
        <v>No</v>
      </c>
      <c r="F5" s="90">
        <f>lookups!$X$176</f>
        <v>0</v>
      </c>
      <c r="G5" s="91" t="s">
        <v>420</v>
      </c>
      <c r="H5" s="89" t="str">
        <f>IF(lookups!Y176=0,"No",IF(E5="Yes","Yes","Maybe"))</f>
        <v>No</v>
      </c>
      <c r="I5" s="90">
        <f>lookups!$Y$176</f>
        <v>0</v>
      </c>
      <c r="J5" s="91" t="s">
        <v>420</v>
      </c>
      <c r="K5" s="2"/>
      <c r="L5" s="15"/>
      <c r="M5" s="15"/>
      <c r="N5" s="15"/>
      <c r="O5" s="15"/>
      <c r="P5" s="15"/>
      <c r="Q5" s="15"/>
      <c r="R5" s="15"/>
      <c r="S5" s="29"/>
      <c r="T5" s="15"/>
    </row>
    <row r="6" spans="1:20" ht="14.25" x14ac:dyDescent="0.45">
      <c r="A6" s="2" t="s">
        <v>400</v>
      </c>
      <c r="B6" s="89" t="str">
        <f>IF(lookups!Z176=0,"No","Yes")</f>
        <v>No</v>
      </c>
      <c r="C6" s="90">
        <f>lookups!Z176</f>
        <v>0</v>
      </c>
      <c r="D6" s="91" t="s">
        <v>420</v>
      </c>
      <c r="E6" s="89" t="str">
        <f>IF(lookups!AA176=0,"No","Yes")</f>
        <v>No</v>
      </c>
      <c r="F6" s="90">
        <f>lookups!$AA$176</f>
        <v>0</v>
      </c>
      <c r="G6" s="91" t="s">
        <v>420</v>
      </c>
      <c r="H6" s="89" t="str">
        <f>IF(lookups!AB176=0,"No",IF(E6="Yes","Yes","Maybe"))</f>
        <v>No</v>
      </c>
      <c r="I6" s="90">
        <f>lookups!$AB$176</f>
        <v>0</v>
      </c>
      <c r="J6" s="91" t="s">
        <v>420</v>
      </c>
      <c r="K6" s="2"/>
      <c r="L6" s="15"/>
      <c r="M6" s="15"/>
      <c r="N6" s="15"/>
      <c r="O6" s="15"/>
      <c r="P6" s="15"/>
      <c r="Q6" s="15"/>
      <c r="R6" s="15"/>
      <c r="S6" s="29"/>
      <c r="T6" s="15"/>
    </row>
    <row r="7" spans="1:20" ht="14.25" x14ac:dyDescent="0.45">
      <c r="A7" s="2" t="s">
        <v>401</v>
      </c>
      <c r="B7" s="89" t="str">
        <f>IF(lookups!AC176=0,"No","Yes")</f>
        <v>No</v>
      </c>
      <c r="C7" s="90">
        <f>lookups!AC176</f>
        <v>0</v>
      </c>
      <c r="D7" s="91" t="s">
        <v>420</v>
      </c>
      <c r="E7" s="89" t="str">
        <f>IF(lookups!AD176=0,"No","Yes")</f>
        <v>No</v>
      </c>
      <c r="F7" s="90">
        <f>lookups!$AD$176</f>
        <v>0</v>
      </c>
      <c r="G7" s="91" t="s">
        <v>420</v>
      </c>
      <c r="H7" s="89" t="str">
        <f>IF(lookups!AE176=0,"No",IF(E7="Yes","Yes","Maybe"))</f>
        <v>No</v>
      </c>
      <c r="I7" s="90">
        <f>lookups!$AE$176</f>
        <v>0</v>
      </c>
      <c r="J7" s="91" t="s">
        <v>420</v>
      </c>
      <c r="K7" s="2"/>
      <c r="L7" s="15"/>
      <c r="M7" s="15"/>
      <c r="N7" s="15"/>
      <c r="O7" s="15"/>
      <c r="P7" s="15"/>
      <c r="Q7" s="15"/>
      <c r="R7" s="15"/>
      <c r="S7" s="15"/>
      <c r="T7" s="15"/>
    </row>
    <row r="8" spans="1:20" ht="14.25" x14ac:dyDescent="0.45">
      <c r="A8" s="2" t="s">
        <v>402</v>
      </c>
      <c r="B8" s="89" t="str">
        <f>IF(lookups!AF176=0,"No","Yes")</f>
        <v>No</v>
      </c>
      <c r="C8" s="90">
        <f>lookups!AF176</f>
        <v>0</v>
      </c>
      <c r="D8" s="91" t="s">
        <v>420</v>
      </c>
      <c r="E8" s="89" t="str">
        <f>IF(lookups!AG176=0,"No","Yes")</f>
        <v>No</v>
      </c>
      <c r="F8" s="90">
        <f>lookups!$AG$176</f>
        <v>0</v>
      </c>
      <c r="G8" s="91" t="s">
        <v>420</v>
      </c>
      <c r="H8" s="89" t="str">
        <f>IF(lookups!AH176=0,"No",IF(E8="Yes","Yes","Maybe"))</f>
        <v>No</v>
      </c>
      <c r="I8" s="90">
        <f>lookups!$AH$176</f>
        <v>0</v>
      </c>
      <c r="J8" s="91" t="s">
        <v>420</v>
      </c>
      <c r="K8" s="2"/>
      <c r="L8" s="15"/>
      <c r="M8" s="15"/>
      <c r="N8" s="15"/>
      <c r="O8" s="15"/>
      <c r="P8" s="15"/>
      <c r="Q8" s="15"/>
      <c r="R8" s="15"/>
      <c r="S8" s="15"/>
      <c r="T8" s="15"/>
    </row>
    <row r="9" spans="1:20" ht="14.25" x14ac:dyDescent="0.45">
      <c r="A9" s="2" t="s">
        <v>403</v>
      </c>
      <c r="B9" s="89" t="str">
        <f>IF(lookups!AI176=0,"No","Yes")</f>
        <v>No</v>
      </c>
      <c r="C9" s="90">
        <f>lookups!AI176</f>
        <v>0</v>
      </c>
      <c r="D9" s="91" t="s">
        <v>420</v>
      </c>
      <c r="E9" s="89" t="str">
        <f>IF(lookups!AJ176=0,"No","Yes")</f>
        <v>No</v>
      </c>
      <c r="F9" s="90">
        <f>lookups!$AJ$176</f>
        <v>0</v>
      </c>
      <c r="G9" s="91" t="s">
        <v>420</v>
      </c>
      <c r="H9" s="89" t="str">
        <f>IF(lookups!AK176=0,"No",IF(E9="Yes","Yes","Maybe"))</f>
        <v>No</v>
      </c>
      <c r="I9" s="90">
        <f>lookups!$AK$176</f>
        <v>0</v>
      </c>
      <c r="J9" s="91" t="s">
        <v>420</v>
      </c>
      <c r="L9" s="15"/>
      <c r="M9" s="15"/>
      <c r="N9" s="15"/>
      <c r="O9" s="15"/>
      <c r="P9" s="15"/>
      <c r="Q9" s="15"/>
      <c r="R9" s="15"/>
      <c r="S9" s="15"/>
      <c r="T9" s="15"/>
    </row>
    <row r="10" spans="1:20" ht="14.25" x14ac:dyDescent="0.45">
      <c r="A10" s="2" t="s">
        <v>404</v>
      </c>
      <c r="B10" s="89" t="str">
        <f>IF(lookups!M35=1,"Yes","No")</f>
        <v>No</v>
      </c>
      <c r="C10" s="67" t="s">
        <v>420</v>
      </c>
      <c r="D10" s="91" t="s">
        <v>420</v>
      </c>
      <c r="E10" s="89" t="str">
        <f>IF(lookups!N35=1,"Yes","No")</f>
        <v>No</v>
      </c>
      <c r="F10" s="67" t="s">
        <v>420</v>
      </c>
      <c r="G10" s="91" t="s">
        <v>420</v>
      </c>
      <c r="H10" s="89" t="str">
        <f>IF(lookups!O35=0,"No",IF(E10="Yes","Yes","Maybe"))</f>
        <v>No</v>
      </c>
      <c r="I10" s="67" t="s">
        <v>420</v>
      </c>
      <c r="J10" s="91" t="s">
        <v>420</v>
      </c>
    </row>
    <row r="11" spans="1:20" ht="14.25" x14ac:dyDescent="0.45">
      <c r="A11" s="2" t="s">
        <v>405</v>
      </c>
      <c r="B11" s="89" t="str">
        <f>IF(lookups!M38=1,"Yes","No")</f>
        <v>No</v>
      </c>
      <c r="C11" s="67" t="s">
        <v>420</v>
      </c>
      <c r="D11" s="91" t="s">
        <v>420</v>
      </c>
      <c r="E11" s="89" t="str">
        <f>IF(lookups!N38=1,"Yes","No")</f>
        <v>No</v>
      </c>
      <c r="F11" s="67" t="s">
        <v>420</v>
      </c>
      <c r="G11" s="91" t="s">
        <v>420</v>
      </c>
      <c r="H11" s="89" t="str">
        <f>IF(lookups!O38=0,"No",IF(E11="Yes","Yes","Maybe"))</f>
        <v>No</v>
      </c>
      <c r="I11" s="67" t="s">
        <v>420</v>
      </c>
      <c r="J11" s="91" t="s">
        <v>420</v>
      </c>
    </row>
    <row r="12" spans="1:20" ht="14.25" x14ac:dyDescent="0.45">
      <c r="A12" s="2" t="s">
        <v>406</v>
      </c>
      <c r="B12" s="89" t="str">
        <f>IF(lookups!AL176&gt;0,"Yes","No")</f>
        <v>No</v>
      </c>
      <c r="C12" s="90">
        <f>lookups!AL176</f>
        <v>0</v>
      </c>
      <c r="D12" s="91" t="s">
        <v>420</v>
      </c>
      <c r="E12" s="89" t="str">
        <f>IF(lookups!AM176&gt;0,"Yes","No")</f>
        <v>No</v>
      </c>
      <c r="F12" s="90">
        <f>lookups!AM176</f>
        <v>0</v>
      </c>
      <c r="G12" s="91" t="s">
        <v>420</v>
      </c>
      <c r="H12" s="89" t="str">
        <f>IF(lookups!AN176=0,"No",IF(E12="Yes","Yes","Maybe"))</f>
        <v>No</v>
      </c>
      <c r="I12" s="90">
        <f>lookups!AN176</f>
        <v>0</v>
      </c>
      <c r="J12" s="91" t="s">
        <v>420</v>
      </c>
    </row>
    <row r="13" spans="1:20" ht="14.25" customHeight="1" x14ac:dyDescent="0.45">
      <c r="A13" s="2" t="s">
        <v>407</v>
      </c>
      <c r="B13" s="89" t="str">
        <f>IF(lookups!BM16&gt;0,"Yes","No")</f>
        <v>No</v>
      </c>
      <c r="C13" s="90">
        <f>lookups!AO176</f>
        <v>0</v>
      </c>
      <c r="D13" s="92">
        <f>lookups!BM16</f>
        <v>0</v>
      </c>
      <c r="E13" s="89" t="str">
        <f>IF(lookups!BN16&gt;0,"Yes","No")</f>
        <v>No</v>
      </c>
      <c r="F13" s="90">
        <f>lookups!AP176</f>
        <v>0</v>
      </c>
      <c r="G13" s="92">
        <f>lookups!BN16</f>
        <v>0</v>
      </c>
      <c r="H13" s="89" t="str">
        <f>IF(lookups!BO16=0,"No", IF(E13="Yes","Yes","Maybe"))</f>
        <v>No</v>
      </c>
      <c r="I13" s="90">
        <f>lookups!AQ176</f>
        <v>0</v>
      </c>
      <c r="J13" s="92">
        <f>lookups!BO16</f>
        <v>0</v>
      </c>
    </row>
    <row r="14" spans="1:20" ht="14.25" x14ac:dyDescent="0.45">
      <c r="A14" s="2" t="s">
        <v>408</v>
      </c>
      <c r="B14" s="89" t="str">
        <f>IF(lookups!BU16&gt;0,"Yes","No")</f>
        <v>No</v>
      </c>
      <c r="C14" s="90">
        <f>lookups!AR176</f>
        <v>0</v>
      </c>
      <c r="D14" s="92">
        <f>lookups!BU16</f>
        <v>0</v>
      </c>
      <c r="E14" s="89" t="str">
        <f>IF(lookups!BV16&gt;0,"Yes","No")</f>
        <v>No</v>
      </c>
      <c r="F14" s="90">
        <f>lookups!AS176</f>
        <v>0</v>
      </c>
      <c r="G14" s="92">
        <f>lookups!BV16</f>
        <v>0</v>
      </c>
      <c r="H14" s="89" t="str">
        <f>IF(lookups!BW16=0,"No",IF(E14="Yes","Yes","Maybe"))</f>
        <v>No</v>
      </c>
      <c r="I14" s="90">
        <f>lookups!AT176</f>
        <v>0</v>
      </c>
      <c r="J14" s="92">
        <f>lookups!BW16</f>
        <v>0</v>
      </c>
    </row>
    <row r="15" spans="1:20" ht="14.25" x14ac:dyDescent="0.45">
      <c r="A15" s="2" t="s">
        <v>409</v>
      </c>
      <c r="B15" s="89" t="str">
        <f>IF(lookups!BZ16&gt;0,"Yes","No")</f>
        <v>No</v>
      </c>
      <c r="C15" s="90">
        <f>lookups!AU176</f>
        <v>0</v>
      </c>
      <c r="D15" s="92">
        <f>lookups!BZ16</f>
        <v>0</v>
      </c>
      <c r="E15" s="89" t="str">
        <f t="shared" ref="E15:G16" si="0">B15</f>
        <v>No</v>
      </c>
      <c r="F15" s="90">
        <f t="shared" si="0"/>
        <v>0</v>
      </c>
      <c r="G15" s="92">
        <f t="shared" si="0"/>
        <v>0</v>
      </c>
      <c r="H15" s="89" t="str">
        <f>IF(lookups!BZ16&gt;0,"Yes","No")</f>
        <v>No</v>
      </c>
      <c r="I15" s="90">
        <f>lookups!AU176</f>
        <v>0</v>
      </c>
      <c r="J15" s="92">
        <f>lookups!BZ16</f>
        <v>0</v>
      </c>
    </row>
    <row r="16" spans="1:20" ht="14.25" x14ac:dyDescent="0.45">
      <c r="A16" s="2" t="s">
        <v>410</v>
      </c>
      <c r="B16" s="89" t="str">
        <f>IF(lookups!CB16&gt;0,"Yes","No")</f>
        <v>No</v>
      </c>
      <c r="C16" s="90">
        <f>lookups!AV176</f>
        <v>0</v>
      </c>
      <c r="D16" s="92">
        <f>lookups!CB16</f>
        <v>0</v>
      </c>
      <c r="E16" s="89" t="str">
        <f t="shared" si="0"/>
        <v>No</v>
      </c>
      <c r="F16" s="90">
        <f t="shared" si="0"/>
        <v>0</v>
      </c>
      <c r="G16" s="92">
        <f t="shared" si="0"/>
        <v>0</v>
      </c>
      <c r="H16" s="89" t="str">
        <f>IF(lookups!CB16&gt;0,"Yes","No")</f>
        <v>No</v>
      </c>
      <c r="I16" s="90">
        <f>lookups!AV176</f>
        <v>0</v>
      </c>
      <c r="J16" s="92">
        <f>lookups!CB16</f>
        <v>0</v>
      </c>
    </row>
    <row r="17" spans="1:10" ht="14.25" x14ac:dyDescent="0.45">
      <c r="A17" s="2" t="s">
        <v>411</v>
      </c>
      <c r="B17" s="89" t="str">
        <f>IF(lookups!$M$41&gt;=0.2,"Yes","No")</f>
        <v>No</v>
      </c>
      <c r="C17" s="67" t="s">
        <v>420</v>
      </c>
      <c r="D17" s="91" t="s">
        <v>420</v>
      </c>
      <c r="E17" s="89" t="str">
        <f>IF(lookups!$N$41&gt;=0.2,"Yes","No")</f>
        <v>No</v>
      </c>
      <c r="F17" s="67" t="s">
        <v>420</v>
      </c>
      <c r="G17" s="91" t="s">
        <v>420</v>
      </c>
      <c r="H17" s="89" t="str">
        <f>IF(lookups!O41&lt;0.2,"No", IF(E17="Yes","Yes","Maybe"))</f>
        <v>No</v>
      </c>
      <c r="I17" s="67" t="s">
        <v>420</v>
      </c>
      <c r="J17" s="91" t="s">
        <v>420</v>
      </c>
    </row>
    <row r="18" spans="1:10" ht="14.25" x14ac:dyDescent="0.45">
      <c r="A18" s="2" t="s">
        <v>445</v>
      </c>
      <c r="B18" s="89" t="str">
        <f>IF(AND('3. About this proposal'!F9=lookups!F3,'7. Criteria A2, B4, C and E '!D12&lt;&gt;"",'7. Criteria A2, B4, C and E '!D16&lt;&gt;"",'7. Criteria A2, B4, C and E '!C22&lt;2),"Yes","No")</f>
        <v>No</v>
      </c>
      <c r="C18" s="67" t="s">
        <v>420</v>
      </c>
      <c r="D18" s="91" t="s">
        <v>420</v>
      </c>
      <c r="E18" s="89" t="str">
        <f>B18</f>
        <v>No</v>
      </c>
      <c r="F18" s="67" t="s">
        <v>420</v>
      </c>
      <c r="G18" s="91" t="s">
        <v>420</v>
      </c>
      <c r="H18" s="89" t="str">
        <f>B18</f>
        <v>No</v>
      </c>
      <c r="I18" s="67" t="s">
        <v>420</v>
      </c>
      <c r="J18" s="91" t="s">
        <v>420</v>
      </c>
    </row>
    <row r="19" spans="1:10" ht="14.25" x14ac:dyDescent="0.45">
      <c r="A19" s="2" t="s">
        <v>441</v>
      </c>
      <c r="B19" s="89" t="str">
        <f>IF(lookups!AW176&gt;=1,"Yes","No")</f>
        <v>No</v>
      </c>
      <c r="C19" s="90">
        <f>lookups!AW176</f>
        <v>0</v>
      </c>
      <c r="D19" s="91" t="s">
        <v>420</v>
      </c>
      <c r="E19" s="89" t="str">
        <f>IF(lookups!AX176&gt;=1,"Yes","No")</f>
        <v>No</v>
      </c>
      <c r="F19" s="90">
        <f>lookups!AX176</f>
        <v>0</v>
      </c>
      <c r="G19" s="91" t="s">
        <v>420</v>
      </c>
      <c r="H19" s="89" t="str">
        <f>IF(lookups!AY176=0,"No",IF(E19="Yes","Yes","Maybe"))</f>
        <v>No</v>
      </c>
      <c r="I19" s="90">
        <f>lookups!AY176</f>
        <v>0</v>
      </c>
      <c r="J19" s="91" t="s">
        <v>420</v>
      </c>
    </row>
    <row r="20" spans="1:10" ht="14.25" x14ac:dyDescent="0.45">
      <c r="A20" s="2" t="s">
        <v>442</v>
      </c>
      <c r="B20" s="89" t="str">
        <f>IF(lookups!AZ176&gt;0,"Yes","No")</f>
        <v>No</v>
      </c>
      <c r="C20" s="90">
        <f>lookups!AZ176</f>
        <v>0</v>
      </c>
      <c r="D20" s="91" t="s">
        <v>420</v>
      </c>
      <c r="E20" s="89" t="str">
        <f>B20</f>
        <v>No</v>
      </c>
      <c r="F20" s="90">
        <f>C20</f>
        <v>0</v>
      </c>
      <c r="G20" s="91" t="s">
        <v>420</v>
      </c>
      <c r="H20" s="89" t="str">
        <f>B20</f>
        <v>No</v>
      </c>
      <c r="I20" s="90">
        <f>C20</f>
        <v>0</v>
      </c>
      <c r="J20" s="91" t="s">
        <v>420</v>
      </c>
    </row>
    <row r="21" spans="1:10" ht="14.25" x14ac:dyDescent="0.45">
      <c r="A21" s="2" t="s">
        <v>412</v>
      </c>
      <c r="B21" s="89" t="str">
        <f>IF(lookups!BA176&gt;0,"Yes","No")</f>
        <v>No</v>
      </c>
      <c r="C21" s="90">
        <f>lookups!BA176</f>
        <v>0</v>
      </c>
      <c r="D21" s="91" t="s">
        <v>420</v>
      </c>
      <c r="E21" s="89" t="str">
        <f>IF(lookups!BB176&gt;0,"Yes","No")</f>
        <v>No</v>
      </c>
      <c r="F21" s="90">
        <f>lookups!BB176</f>
        <v>0</v>
      </c>
      <c r="G21" s="91" t="s">
        <v>420</v>
      </c>
      <c r="H21" s="89" t="str">
        <f>IF(lookups!BC176=0,"No",IF(E21="Yes","Yes","Maybe"))</f>
        <v>No</v>
      </c>
      <c r="I21" s="90">
        <f>lookups!BC176</f>
        <v>0</v>
      </c>
      <c r="J21" s="91" t="s">
        <v>420</v>
      </c>
    </row>
    <row r="22" spans="1:10" ht="14.65" thickBot="1" x14ac:dyDescent="0.5">
      <c r="A22" s="2" t="s">
        <v>413</v>
      </c>
      <c r="B22" s="93" t="str">
        <f>IF(lookups!BD176&gt;0,"Yes","No")</f>
        <v>No</v>
      </c>
      <c r="C22" s="94">
        <f>lookups!BD176</f>
        <v>0</v>
      </c>
      <c r="D22" s="95" t="s">
        <v>420</v>
      </c>
      <c r="E22" s="93" t="str">
        <f>IF(lookups!BE176&gt;0,"Yes","No")</f>
        <v>No</v>
      </c>
      <c r="F22" s="94">
        <f>lookups!BE176</f>
        <v>0</v>
      </c>
      <c r="G22" s="95" t="s">
        <v>420</v>
      </c>
      <c r="H22" s="93" t="str">
        <f>IF(lookups!BF176=0,"No",IF(E22="Yes","Yes","Maybe"))</f>
        <v>No</v>
      </c>
      <c r="I22" s="94">
        <f>lookups!BF176</f>
        <v>0</v>
      </c>
      <c r="J22" s="95" t="s">
        <v>420</v>
      </c>
    </row>
    <row r="23" spans="1:10" x14ac:dyDescent="0.25">
      <c r="A23" s="2" t="s">
        <v>446</v>
      </c>
      <c r="B23" s="163" t="s">
        <v>447</v>
      </c>
      <c r="C23" s="163"/>
      <c r="D23" s="163"/>
      <c r="E23" s="163"/>
      <c r="F23" s="163"/>
      <c r="G23" s="163"/>
      <c r="H23" s="163"/>
      <c r="I23" s="163"/>
      <c r="J23" s="163"/>
    </row>
    <row r="26" spans="1:10" ht="51.4" customHeight="1" x14ac:dyDescent="0.25">
      <c r="A26" s="149" t="s">
        <v>770</v>
      </c>
      <c r="B26" s="149"/>
      <c r="C26" s="149"/>
      <c r="D26" s="149"/>
      <c r="E26" s="149"/>
      <c r="F26" s="149"/>
      <c r="G26" s="70"/>
    </row>
    <row r="27" spans="1:10" ht="14.25" customHeight="1" x14ac:dyDescent="0.25">
      <c r="A27" s="171" t="s">
        <v>857</v>
      </c>
      <c r="B27" s="171"/>
      <c r="C27" s="171"/>
      <c r="D27" s="171"/>
      <c r="E27" s="171"/>
      <c r="F27" s="171"/>
      <c r="G27" s="69"/>
    </row>
    <row r="28" spans="1:10" x14ac:dyDescent="0.25">
      <c r="A28" s="171"/>
      <c r="B28" s="171"/>
      <c r="C28" s="171"/>
      <c r="D28" s="171"/>
      <c r="E28" s="171"/>
      <c r="F28" s="171"/>
      <c r="G28" s="69"/>
    </row>
    <row r="29" spans="1:10" x14ac:dyDescent="0.25">
      <c r="A29" s="171"/>
      <c r="B29" s="171"/>
      <c r="C29" s="171"/>
      <c r="D29" s="171"/>
      <c r="E29" s="171"/>
      <c r="F29" s="171"/>
      <c r="G29" s="69"/>
    </row>
    <row r="30" spans="1:10" ht="20.65" customHeight="1" x14ac:dyDescent="0.25">
      <c r="A30" s="171"/>
      <c r="B30" s="171"/>
      <c r="C30" s="171"/>
      <c r="D30" s="171"/>
      <c r="E30" s="171"/>
      <c r="F30" s="171"/>
      <c r="G30" s="69"/>
    </row>
    <row r="31" spans="1:10" ht="14.25" hidden="1" x14ac:dyDescent="0.45">
      <c r="A31" s="171"/>
      <c r="B31" s="171"/>
      <c r="C31" s="171"/>
      <c r="D31" s="171"/>
      <c r="E31" s="171"/>
      <c r="F31" s="171"/>
      <c r="G31" s="69"/>
    </row>
    <row r="32" spans="1:10" ht="19.350000000000001" customHeight="1" x14ac:dyDescent="0.25">
      <c r="A32" s="171" t="s">
        <v>766</v>
      </c>
      <c r="B32" s="171"/>
      <c r="C32" s="171"/>
      <c r="D32" s="171"/>
      <c r="E32" s="171"/>
      <c r="F32" s="171"/>
      <c r="G32" s="69"/>
    </row>
    <row r="33" spans="1:7" ht="14.25" customHeight="1" x14ac:dyDescent="0.25">
      <c r="A33" s="171" t="s">
        <v>767</v>
      </c>
      <c r="B33" s="171"/>
      <c r="C33" s="171"/>
      <c r="D33" s="171"/>
      <c r="E33" s="171"/>
      <c r="F33" s="171"/>
      <c r="G33" s="68"/>
    </row>
    <row r="34" spans="1:7" x14ac:dyDescent="0.25">
      <c r="A34" s="171"/>
      <c r="B34" s="171"/>
      <c r="C34" s="171"/>
      <c r="D34" s="171"/>
      <c r="E34" s="171"/>
      <c r="F34" s="171"/>
      <c r="G34" s="68"/>
    </row>
    <row r="35" spans="1:7" ht="24" customHeight="1" x14ac:dyDescent="0.25">
      <c r="A35" s="171"/>
      <c r="B35" s="171"/>
      <c r="C35" s="171"/>
      <c r="D35" s="171"/>
      <c r="E35" s="171"/>
      <c r="F35" s="171"/>
      <c r="G35" s="68"/>
    </row>
    <row r="36" spans="1:7" ht="14.25" customHeight="1" x14ac:dyDescent="0.25">
      <c r="A36" s="171" t="s">
        <v>768</v>
      </c>
      <c r="B36" s="171"/>
      <c r="C36" s="171"/>
      <c r="D36" s="171"/>
      <c r="E36" s="171"/>
      <c r="F36" s="171"/>
      <c r="G36" s="68"/>
    </row>
    <row r="37" spans="1:7" x14ac:dyDescent="0.25">
      <c r="A37" s="171"/>
      <c r="B37" s="171"/>
      <c r="C37" s="171"/>
      <c r="D37" s="171"/>
      <c r="E37" s="171"/>
      <c r="F37" s="171"/>
      <c r="G37" s="68"/>
    </row>
    <row r="38" spans="1:7" x14ac:dyDescent="0.25">
      <c r="A38" s="171"/>
      <c r="B38" s="171"/>
      <c r="C38" s="171"/>
      <c r="D38" s="171"/>
      <c r="E38" s="171"/>
      <c r="F38" s="171"/>
      <c r="G38" s="68"/>
    </row>
    <row r="39" spans="1:7" x14ac:dyDescent="0.25">
      <c r="A39" s="171"/>
      <c r="B39" s="171"/>
      <c r="C39" s="171"/>
      <c r="D39" s="171"/>
      <c r="E39" s="171"/>
      <c r="F39" s="171"/>
      <c r="G39" s="68"/>
    </row>
  </sheetData>
  <sheetProtection algorithmName="SHA-512" hashValue="RJzRJAEN1efR2/1ikJJBPq99QMWeGxnrZx/0WDC1KCuqcaAcKm0zbS4mn9Mz4sid8OEYikpX5PB+1kEsx8OS2g==" saltValue="npKMZ2+HDJuzr+Ol0ondfw==" spinCount="100000" sheet="1" objects="1" scenarios="1" selectLockedCells="1" selectUnlockedCells="1"/>
  <mergeCells count="10">
    <mergeCell ref="A26:F26"/>
    <mergeCell ref="A27:F31"/>
    <mergeCell ref="A32:F32"/>
    <mergeCell ref="A33:F35"/>
    <mergeCell ref="A36:F39"/>
    <mergeCell ref="B23:J23"/>
    <mergeCell ref="B2:D3"/>
    <mergeCell ref="H2:J3"/>
    <mergeCell ref="B1:J1"/>
    <mergeCell ref="E2:G3"/>
  </mergeCells>
  <conditionalFormatting sqref="A27">
    <cfRule type="expression" dxfId="8" priority="10">
      <formula>$K$4&lt;&gt;""</formula>
    </cfRule>
  </conditionalFormatting>
  <conditionalFormatting sqref="A32">
    <cfRule type="expression" dxfId="7" priority="9">
      <formula>$K$4&lt;&gt;""</formula>
    </cfRule>
  </conditionalFormatting>
  <conditionalFormatting sqref="A33">
    <cfRule type="expression" dxfId="6" priority="8">
      <formula>$K$4&lt;&gt;""</formula>
    </cfRule>
  </conditionalFormatting>
  <conditionalFormatting sqref="A36">
    <cfRule type="expression" dxfId="5" priority="7">
      <formula>$K$4&lt;&gt;""</formula>
    </cfRule>
  </conditionalFormatting>
  <pageMargins left="0.7" right="0.7" top="0.75" bottom="0.75" header="0.3" footer="0.3"/>
  <pageSetup paperSize="9" orientation="portrait" r:id="rId1"/>
  <ignoredErrors>
    <ignoredError sqref="C15:C16 E17 E19 H19" formula="1"/>
  </ignoredErrors>
  <extLst>
    <ext xmlns:x14="http://schemas.microsoft.com/office/spreadsheetml/2009/9/main" uri="{78C0D931-6437-407d-A8EE-F0AAD7539E65}">
      <x14:conditionalFormattings>
        <x14:conditionalFormatting xmlns:xm="http://schemas.microsoft.com/office/excel/2006/main">
          <x14:cfRule type="containsText" priority="12" operator="containsText" id="{F906D869-4D0A-42EC-B2D5-23E33182FEFF}">
            <xm:f>NOT(ISERROR(SEARCH(lookups!$H$3,B5)))</xm:f>
            <xm:f>lookups!$H$3</xm:f>
            <x14:dxf>
              <font>
                <color rgb="FF9C0006"/>
              </font>
              <fill>
                <patternFill>
                  <bgColor rgb="FFFFC7CE"/>
                </patternFill>
              </fill>
            </x14:dxf>
          </x14:cfRule>
          <xm:sqref>B5:B22</xm:sqref>
        </x14:conditionalFormatting>
        <x14:conditionalFormatting xmlns:xm="http://schemas.microsoft.com/office/excel/2006/main">
          <x14:cfRule type="containsText" priority="11" operator="containsText" id="{2B044F51-59D1-4D51-9D67-0C737FEE8BB0}">
            <xm:f>NOT(ISERROR(SEARCH(lookups!$F$3,H5)))</xm:f>
            <xm:f>lookups!$F$3</xm:f>
            <x14:dxf>
              <font>
                <color rgb="FF9C0006"/>
              </font>
              <fill>
                <patternFill>
                  <bgColor rgb="FFFFC7CE"/>
                </patternFill>
              </fill>
            </x14:dxf>
          </x14:cfRule>
          <xm:sqref>H5:H22</xm:sqref>
        </x14:conditionalFormatting>
        <x14:conditionalFormatting xmlns:xm="http://schemas.microsoft.com/office/excel/2006/main">
          <x14:cfRule type="containsText" priority="3" operator="containsText" id="{DF59416D-51D2-4AF9-8ED9-72453A0864B7}">
            <xm:f>NOT(ISERROR(SEARCH(lookups!$F$3,E5)))</xm:f>
            <xm:f>lookups!$F$3</xm:f>
            <x14:dxf>
              <fill>
                <patternFill>
                  <bgColor rgb="FFFF99CC"/>
                </patternFill>
              </fill>
            </x14:dxf>
          </x14:cfRule>
          <xm:sqref>E5:E21</xm:sqref>
        </x14:conditionalFormatting>
        <x14:conditionalFormatting xmlns:xm="http://schemas.microsoft.com/office/excel/2006/main">
          <x14:cfRule type="containsText" priority="2" operator="containsText" id="{789B0CEF-98EC-4AB6-9FF7-F50F67014D97}">
            <xm:f>NOT(ISERROR(SEARCH(lookups!$H$3,E22)))</xm:f>
            <xm:f>lookups!$H$3</xm:f>
            <x14:dxf>
              <font>
                <color rgb="FF9C0006"/>
              </font>
              <fill>
                <patternFill>
                  <bgColor rgb="FFFFC7CE"/>
                </patternFill>
              </fill>
            </x14:dxf>
          </x14:cfRule>
          <xm:sqref>E22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182"/>
  <sheetViews>
    <sheetView workbookViewId="0">
      <pane ySplit="7" topLeftCell="A8" activePane="bottomLeft" state="frozen"/>
      <selection pane="bottomLeft" activeCell="AK179" sqref="AK179"/>
    </sheetView>
  </sheetViews>
  <sheetFormatPr baseColWidth="10" defaultColWidth="9.140625" defaultRowHeight="15" x14ac:dyDescent="0.25"/>
  <cols>
    <col min="1" max="1" width="27.42578125" customWidth="1"/>
    <col min="2" max="3" width="3.85546875" bestFit="1" customWidth="1"/>
    <col min="4" max="4" width="3.7109375" bestFit="1" customWidth="1"/>
    <col min="5" max="6" width="3.85546875" bestFit="1" customWidth="1"/>
    <col min="7" max="8" width="2.85546875" bestFit="1" customWidth="1"/>
    <col min="9" max="9" width="3.7109375" bestFit="1" customWidth="1"/>
    <col min="10" max="10" width="3.85546875" bestFit="1" customWidth="1"/>
    <col min="11" max="11" width="3.5703125" bestFit="1" customWidth="1"/>
    <col min="12" max="12" width="3.85546875" bestFit="1" customWidth="1"/>
    <col min="13" max="13" width="4" bestFit="1" customWidth="1"/>
    <col min="14" max="15" width="3" bestFit="1" customWidth="1"/>
    <col min="16" max="17" width="3.85546875" bestFit="1" customWidth="1"/>
    <col min="18" max="18" width="3.7109375" bestFit="1" customWidth="1"/>
    <col min="19" max="20" width="3.85546875" bestFit="1" customWidth="1"/>
    <col min="21" max="22" width="2.85546875" bestFit="1" customWidth="1"/>
    <col min="23" max="23" width="3.7109375" bestFit="1" customWidth="1"/>
    <col min="24" max="24" width="3.85546875" bestFit="1" customWidth="1"/>
    <col min="25" max="25" width="3.5703125" bestFit="1" customWidth="1"/>
    <col min="26" max="26" width="3.85546875" bestFit="1" customWidth="1"/>
    <col min="27" max="27" width="4" bestFit="1" customWidth="1"/>
    <col min="28" max="29" width="3" bestFit="1" customWidth="1"/>
    <col min="30" max="31" width="3.85546875" bestFit="1" customWidth="1"/>
    <col min="32" max="32" width="3.7109375" bestFit="1" customWidth="1"/>
    <col min="33" max="34" width="3.85546875" bestFit="1" customWidth="1"/>
    <col min="35" max="36" width="2.85546875" bestFit="1" customWidth="1"/>
    <col min="37" max="37" width="3.7109375" bestFit="1" customWidth="1"/>
    <col min="38" max="38" width="3.85546875" bestFit="1" customWidth="1"/>
    <col min="39" max="39" width="3.5703125" bestFit="1" customWidth="1"/>
    <col min="40" max="40" width="3.85546875" bestFit="1" customWidth="1"/>
    <col min="41" max="41" width="4" bestFit="1" customWidth="1"/>
    <col min="42" max="43" width="3" bestFit="1" customWidth="1"/>
  </cols>
  <sheetData>
    <row r="1" spans="1:43" ht="14.25" customHeight="1" x14ac:dyDescent="0.25">
      <c r="A1" s="149" t="s">
        <v>862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row>
    <row r="2" spans="1:43" x14ac:dyDescent="0.25">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row>
    <row r="3" spans="1:43" ht="58.9" customHeight="1" thickBot="1" x14ac:dyDescent="0.3">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row>
    <row r="4" spans="1:43" ht="14.25" customHeight="1" x14ac:dyDescent="0.25">
      <c r="B4" s="164" t="s">
        <v>858</v>
      </c>
      <c r="C4" s="165"/>
      <c r="D4" s="165"/>
      <c r="E4" s="165"/>
      <c r="F4" s="165"/>
      <c r="G4" s="165"/>
      <c r="H4" s="165"/>
      <c r="I4" s="165"/>
      <c r="J4" s="165"/>
      <c r="K4" s="165"/>
      <c r="L4" s="165"/>
      <c r="M4" s="165"/>
      <c r="N4" s="165"/>
      <c r="O4" s="166"/>
      <c r="P4" s="164" t="s">
        <v>859</v>
      </c>
      <c r="Q4" s="165"/>
      <c r="R4" s="165"/>
      <c r="S4" s="165"/>
      <c r="T4" s="165"/>
      <c r="U4" s="165"/>
      <c r="V4" s="165"/>
      <c r="W4" s="165"/>
      <c r="X4" s="165"/>
      <c r="Y4" s="165"/>
      <c r="Z4" s="165"/>
      <c r="AA4" s="165"/>
      <c r="AB4" s="165"/>
      <c r="AC4" s="166"/>
      <c r="AD4" s="164" t="s">
        <v>860</v>
      </c>
      <c r="AE4" s="165"/>
      <c r="AF4" s="165"/>
      <c r="AG4" s="165"/>
      <c r="AH4" s="165"/>
      <c r="AI4" s="165"/>
      <c r="AJ4" s="165"/>
      <c r="AK4" s="165"/>
      <c r="AL4" s="165"/>
      <c r="AM4" s="165"/>
      <c r="AN4" s="165"/>
      <c r="AO4" s="165"/>
      <c r="AP4" s="165"/>
      <c r="AQ4" s="166"/>
    </row>
    <row r="5" spans="1:43" x14ac:dyDescent="0.25">
      <c r="B5" s="167"/>
      <c r="C5" s="168"/>
      <c r="D5" s="168"/>
      <c r="E5" s="168"/>
      <c r="F5" s="168"/>
      <c r="G5" s="168"/>
      <c r="H5" s="168"/>
      <c r="I5" s="168"/>
      <c r="J5" s="168"/>
      <c r="K5" s="168"/>
      <c r="L5" s="168"/>
      <c r="M5" s="168"/>
      <c r="N5" s="168"/>
      <c r="O5" s="169"/>
      <c r="P5" s="167"/>
      <c r="Q5" s="168"/>
      <c r="R5" s="168"/>
      <c r="S5" s="168"/>
      <c r="T5" s="168"/>
      <c r="U5" s="168"/>
      <c r="V5" s="168"/>
      <c r="W5" s="168"/>
      <c r="X5" s="168"/>
      <c r="Y5" s="168"/>
      <c r="Z5" s="168"/>
      <c r="AA5" s="168"/>
      <c r="AB5" s="168"/>
      <c r="AC5" s="169"/>
      <c r="AD5" s="167"/>
      <c r="AE5" s="168"/>
      <c r="AF5" s="168"/>
      <c r="AG5" s="168"/>
      <c r="AH5" s="168"/>
      <c r="AI5" s="168"/>
      <c r="AJ5" s="168"/>
      <c r="AK5" s="168"/>
      <c r="AL5" s="168"/>
      <c r="AM5" s="168"/>
      <c r="AN5" s="168"/>
      <c r="AO5" s="168"/>
      <c r="AP5" s="168"/>
      <c r="AQ5" s="169"/>
    </row>
    <row r="6" spans="1:43" ht="42" customHeight="1" thickBot="1" x14ac:dyDescent="0.3">
      <c r="B6" s="172"/>
      <c r="C6" s="173"/>
      <c r="D6" s="173"/>
      <c r="E6" s="173"/>
      <c r="F6" s="173"/>
      <c r="G6" s="173"/>
      <c r="H6" s="173"/>
      <c r="I6" s="173"/>
      <c r="J6" s="173"/>
      <c r="K6" s="173"/>
      <c r="L6" s="173"/>
      <c r="M6" s="173"/>
      <c r="N6" s="173"/>
      <c r="O6" s="174"/>
      <c r="P6" s="172"/>
      <c r="Q6" s="173"/>
      <c r="R6" s="173"/>
      <c r="S6" s="173"/>
      <c r="T6" s="173"/>
      <c r="U6" s="173"/>
      <c r="V6" s="173"/>
      <c r="W6" s="173"/>
      <c r="X6" s="173"/>
      <c r="Y6" s="173"/>
      <c r="Z6" s="173"/>
      <c r="AA6" s="173"/>
      <c r="AB6" s="173"/>
      <c r="AC6" s="174"/>
      <c r="AD6" s="172"/>
      <c r="AE6" s="173"/>
      <c r="AF6" s="173"/>
      <c r="AG6" s="173"/>
      <c r="AH6" s="173"/>
      <c r="AI6" s="173"/>
      <c r="AJ6" s="173"/>
      <c r="AK6" s="173"/>
      <c r="AL6" s="173"/>
      <c r="AM6" s="173"/>
      <c r="AN6" s="173"/>
      <c r="AO6" s="173"/>
      <c r="AP6" s="173"/>
      <c r="AQ6" s="174"/>
    </row>
    <row r="7" spans="1:43" ht="14.65" thickBot="1" x14ac:dyDescent="0.5">
      <c r="A7" s="2" t="s">
        <v>376</v>
      </c>
      <c r="B7" s="117" t="s">
        <v>399</v>
      </c>
      <c r="C7" s="118" t="s">
        <v>400</v>
      </c>
      <c r="D7" s="118" t="s">
        <v>401</v>
      </c>
      <c r="E7" s="118" t="s">
        <v>402</v>
      </c>
      <c r="F7" s="118" t="s">
        <v>403</v>
      </c>
      <c r="G7" s="118" t="s">
        <v>406</v>
      </c>
      <c r="H7" s="118" t="s">
        <v>407</v>
      </c>
      <c r="I7" s="118" t="s">
        <v>408</v>
      </c>
      <c r="J7" s="118" t="s">
        <v>409</v>
      </c>
      <c r="K7" s="118" t="s">
        <v>410</v>
      </c>
      <c r="L7" s="118" t="s">
        <v>441</v>
      </c>
      <c r="M7" s="118" t="s">
        <v>442</v>
      </c>
      <c r="N7" s="118" t="s">
        <v>412</v>
      </c>
      <c r="O7" s="119" t="s">
        <v>413</v>
      </c>
      <c r="P7" s="120" t="s">
        <v>399</v>
      </c>
      <c r="Q7" s="121" t="s">
        <v>400</v>
      </c>
      <c r="R7" s="121" t="s">
        <v>401</v>
      </c>
      <c r="S7" s="121" t="s">
        <v>402</v>
      </c>
      <c r="T7" s="121" t="s">
        <v>403</v>
      </c>
      <c r="U7" s="121" t="s">
        <v>406</v>
      </c>
      <c r="V7" s="121" t="s">
        <v>407</v>
      </c>
      <c r="W7" s="121" t="s">
        <v>408</v>
      </c>
      <c r="X7" s="121" t="s">
        <v>409</v>
      </c>
      <c r="Y7" s="121" t="s">
        <v>410</v>
      </c>
      <c r="Z7" s="121" t="s">
        <v>441</v>
      </c>
      <c r="AA7" s="121" t="s">
        <v>442</v>
      </c>
      <c r="AB7" s="121" t="s">
        <v>412</v>
      </c>
      <c r="AC7" s="122" t="s">
        <v>413</v>
      </c>
      <c r="AD7" s="120" t="s">
        <v>399</v>
      </c>
      <c r="AE7" s="121" t="s">
        <v>400</v>
      </c>
      <c r="AF7" s="121" t="s">
        <v>401</v>
      </c>
      <c r="AG7" s="121" t="s">
        <v>402</v>
      </c>
      <c r="AH7" s="121" t="s">
        <v>403</v>
      </c>
      <c r="AI7" s="121" t="s">
        <v>406</v>
      </c>
      <c r="AJ7" s="121" t="s">
        <v>407</v>
      </c>
      <c r="AK7" s="121" t="s">
        <v>408</v>
      </c>
      <c r="AL7" s="121" t="s">
        <v>409</v>
      </c>
      <c r="AM7" s="121" t="s">
        <v>410</v>
      </c>
      <c r="AN7" s="121" t="s">
        <v>441</v>
      </c>
      <c r="AO7" s="121" t="s">
        <v>442</v>
      </c>
      <c r="AP7" s="121" t="s">
        <v>412</v>
      </c>
      <c r="AQ7" s="122" t="s">
        <v>413</v>
      </c>
    </row>
    <row r="8" spans="1:43" s="2" customFormat="1" ht="14.65" thickBot="1" x14ac:dyDescent="0.5">
      <c r="A8" s="128" t="s">
        <v>861</v>
      </c>
      <c r="B8" s="128">
        <f>SUM(B9:B181)</f>
        <v>0</v>
      </c>
      <c r="C8" s="129">
        <f t="shared" ref="C8:AQ8" si="0">SUM(C9:C181)</f>
        <v>0</v>
      </c>
      <c r="D8" s="129">
        <f t="shared" si="0"/>
        <v>0</v>
      </c>
      <c r="E8" s="129">
        <f t="shared" si="0"/>
        <v>0</v>
      </c>
      <c r="F8" s="129">
        <f t="shared" si="0"/>
        <v>0</v>
      </c>
      <c r="G8" s="129">
        <f t="shared" si="0"/>
        <v>0</v>
      </c>
      <c r="H8" s="129">
        <f t="shared" si="0"/>
        <v>0</v>
      </c>
      <c r="I8" s="129">
        <f t="shared" si="0"/>
        <v>0</v>
      </c>
      <c r="J8" s="129">
        <f t="shared" si="0"/>
        <v>0</v>
      </c>
      <c r="K8" s="129">
        <f t="shared" si="0"/>
        <v>0</v>
      </c>
      <c r="L8" s="129">
        <f t="shared" si="0"/>
        <v>0</v>
      </c>
      <c r="M8" s="129">
        <f t="shared" si="0"/>
        <v>0</v>
      </c>
      <c r="N8" s="129">
        <f t="shared" si="0"/>
        <v>0</v>
      </c>
      <c r="O8" s="130">
        <f t="shared" si="0"/>
        <v>0</v>
      </c>
      <c r="P8" s="128">
        <f t="shared" si="0"/>
        <v>0</v>
      </c>
      <c r="Q8" s="129">
        <f t="shared" si="0"/>
        <v>0</v>
      </c>
      <c r="R8" s="129">
        <f t="shared" si="0"/>
        <v>0</v>
      </c>
      <c r="S8" s="129">
        <f t="shared" si="0"/>
        <v>0</v>
      </c>
      <c r="T8" s="129">
        <f t="shared" si="0"/>
        <v>0</v>
      </c>
      <c r="U8" s="129">
        <f t="shared" si="0"/>
        <v>0</v>
      </c>
      <c r="V8" s="129">
        <f t="shared" si="0"/>
        <v>0</v>
      </c>
      <c r="W8" s="129">
        <f t="shared" si="0"/>
        <v>0</v>
      </c>
      <c r="X8" s="129">
        <f t="shared" si="0"/>
        <v>0</v>
      </c>
      <c r="Y8" s="129">
        <f t="shared" si="0"/>
        <v>0</v>
      </c>
      <c r="Z8" s="129">
        <f t="shared" si="0"/>
        <v>0</v>
      </c>
      <c r="AA8" s="129">
        <f t="shared" si="0"/>
        <v>0</v>
      </c>
      <c r="AB8" s="129">
        <f t="shared" si="0"/>
        <v>0</v>
      </c>
      <c r="AC8" s="130">
        <f t="shared" si="0"/>
        <v>0</v>
      </c>
      <c r="AD8" s="128">
        <f t="shared" si="0"/>
        <v>0</v>
      </c>
      <c r="AE8" s="129">
        <f t="shared" si="0"/>
        <v>0</v>
      </c>
      <c r="AF8" s="129">
        <f t="shared" si="0"/>
        <v>0</v>
      </c>
      <c r="AG8" s="129">
        <f t="shared" si="0"/>
        <v>0</v>
      </c>
      <c r="AH8" s="129">
        <f t="shared" si="0"/>
        <v>0</v>
      </c>
      <c r="AI8" s="129">
        <f t="shared" si="0"/>
        <v>0</v>
      </c>
      <c r="AJ8" s="129">
        <f t="shared" si="0"/>
        <v>0</v>
      </c>
      <c r="AK8" s="129">
        <f t="shared" si="0"/>
        <v>0</v>
      </c>
      <c r="AL8" s="129">
        <f t="shared" si="0"/>
        <v>0</v>
      </c>
      <c r="AM8" s="129">
        <f t="shared" si="0"/>
        <v>0</v>
      </c>
      <c r="AN8" s="129">
        <f t="shared" si="0"/>
        <v>0</v>
      </c>
      <c r="AO8" s="129">
        <f t="shared" si="0"/>
        <v>0</v>
      </c>
      <c r="AP8" s="129">
        <f t="shared" si="0"/>
        <v>0</v>
      </c>
      <c r="AQ8" s="130">
        <f t="shared" si="0"/>
        <v>0</v>
      </c>
    </row>
    <row r="9" spans="1:43" ht="14.25" x14ac:dyDescent="0.45">
      <c r="A9" t="str">
        <f>IF('5. Trigger species (global)'!B5&lt;&gt;"",'5. Trigger species (global)'!B5,"")</f>
        <v/>
      </c>
      <c r="B9" s="123" t="str">
        <f>IF(ISERROR(lookups!W2),"",lookups!W2)</f>
        <v/>
      </c>
      <c r="C9" s="6" t="str">
        <f>IF(ISERROR(lookups!Z2),"",lookups!Z2)</f>
        <v/>
      </c>
      <c r="D9" s="6" t="str">
        <f>IF(ISERROR(lookups!AC2),"",lookups!AA2)</f>
        <v/>
      </c>
      <c r="E9" s="6" t="str">
        <f>IF(ISERROR(lookups!AF2),"",lookups!AF2)</f>
        <v/>
      </c>
      <c r="F9" s="6" t="str">
        <f>IF(ISERROR(lookups!AI2),"",lookups!AI2)</f>
        <v/>
      </c>
      <c r="G9" s="6" t="str">
        <f>IF(ISERROR(lookups!AL2),"",lookups!AL2)</f>
        <v/>
      </c>
      <c r="H9" s="6" t="str">
        <f>IF(ISERROR(lookups!AO2),"",lookups!AO2)</f>
        <v/>
      </c>
      <c r="I9" s="6" t="str">
        <f>IF(ISERROR(lookups!AR2),"",lookups!AR2)</f>
        <v/>
      </c>
      <c r="J9" s="6" t="str">
        <f>IF(ISERROR(lookups!AU2),"",lookups!AU2)</f>
        <v/>
      </c>
      <c r="K9" s="6" t="str">
        <f>IF(ISERROR(lookups!AU2),"",lookups!AV2)</f>
        <v/>
      </c>
      <c r="L9" s="6" t="str">
        <f>IF(ISERROR(lookups!AW2),"",lookups!AW2)</f>
        <v/>
      </c>
      <c r="M9" s="6" t="str">
        <f>IF(ISERROR(lookups!AY2),"",lookups!AZ2)</f>
        <v/>
      </c>
      <c r="N9" s="6" t="str">
        <f>IF(ISERROR(lookups!BA2),"",lookups!BA2)</f>
        <v/>
      </c>
      <c r="O9" s="6" t="str">
        <f>IF(ISERROR(lookups!BD2),"",lookups!BD2)</f>
        <v/>
      </c>
      <c r="P9" s="123" t="str">
        <f>IF(ISERROR(lookups!X2),"",lookups!X2)</f>
        <v/>
      </c>
      <c r="Q9" s="6" t="str">
        <f>IF(ISERROR(lookups!AA2),"",lookups!AA2)</f>
        <v/>
      </c>
      <c r="R9" s="6" t="str">
        <f>IF(ISERROR(lookups!AD2),"",lookups!AD2)</f>
        <v/>
      </c>
      <c r="S9" s="6" t="str">
        <f>IF(ISERROR(lookups!AG2),"",lookups!AG2)</f>
        <v/>
      </c>
      <c r="T9" s="6" t="str">
        <f>IF(ISERROR(lookups!AJ2),"",lookups!AJ2)</f>
        <v/>
      </c>
      <c r="U9" s="6" t="str">
        <f>IF(ISERROR(lookups!AM2),"",lookups!AM2)</f>
        <v/>
      </c>
      <c r="V9" s="6" t="str">
        <f>IF(ISERROR(lookups!AP2),"",lookups!AP2)</f>
        <v/>
      </c>
      <c r="W9" s="6" t="str">
        <f>IF(ISERROR(lookups!AS2),"",lookups!AS2)</f>
        <v/>
      </c>
      <c r="X9" s="6" t="str">
        <f>J9</f>
        <v/>
      </c>
      <c r="Y9" s="6" t="str">
        <f>K9</f>
        <v/>
      </c>
      <c r="Z9" s="6" t="str">
        <f>IF(ISERROR(lookups!AX2),"",lookups!AX2)</f>
        <v/>
      </c>
      <c r="AA9" s="6" t="str">
        <f>M9</f>
        <v/>
      </c>
      <c r="AB9" s="6" t="str">
        <f>IF(ISERROR(lookups!BB2),"",lookups!BB2)</f>
        <v/>
      </c>
      <c r="AC9" s="6" t="str">
        <f>IF(ISERROR(lookups!BE2),"",lookups!BE2)</f>
        <v/>
      </c>
      <c r="AD9" s="123" t="str">
        <f>IF(ISERROR(lookups!Y2),"",lookups!Y2)</f>
        <v/>
      </c>
      <c r="AE9" s="6" t="str">
        <f>IF(ISERROR(lookups!AB2),"",lookups!AB2)</f>
        <v/>
      </c>
      <c r="AF9" s="6" t="str">
        <f>IF(ISERROR(lookups!AE2),"",lookups!AE2)</f>
        <v/>
      </c>
      <c r="AG9" s="6" t="str">
        <f>IF(ISERROR(lookups!AH2),"",lookups!AH2)</f>
        <v/>
      </c>
      <c r="AH9" s="6" t="str">
        <f>IF(ISERROR(lookups!AK2),"",lookups!AK2)</f>
        <v/>
      </c>
      <c r="AI9" s="6" t="str">
        <f>IF(ISERROR(lookups!AN2),"",lookups!AN2)</f>
        <v/>
      </c>
      <c r="AJ9" s="6" t="str">
        <f>IF(ISERROR(lookups!AQ2),"",lookups!AQ2)</f>
        <v/>
      </c>
      <c r="AK9" s="6" t="str">
        <f>IF(ISERROR(lookups!AT2),"",lookups!AT2)</f>
        <v/>
      </c>
      <c r="AL9" s="6" t="str">
        <f>X9</f>
        <v/>
      </c>
      <c r="AM9" s="6" t="str">
        <f>K9</f>
        <v/>
      </c>
      <c r="AN9" s="6" t="str">
        <f>IF(ISERROR(lookups!AY2),"",lookups!AY2)</f>
        <v/>
      </c>
      <c r="AO9" s="6" t="str">
        <f>M9</f>
        <v/>
      </c>
      <c r="AP9" s="6" t="str">
        <f>IF(ISERROR(lookups!BC2),"",lookups!BC2)</f>
        <v/>
      </c>
      <c r="AQ9" s="124" t="str">
        <f>IF(ISERROR(lookups!BF2),"",lookups!BF2)</f>
        <v/>
      </c>
    </row>
    <row r="10" spans="1:43" ht="14.25" x14ac:dyDescent="0.45">
      <c r="A10" t="str">
        <f>IF('5. Trigger species (global)'!B6&lt;&gt;"",'5. Trigger species (global)'!B6,"")</f>
        <v/>
      </c>
      <c r="B10" s="123" t="str">
        <f>IF(ISERROR(lookups!W3),"",lookups!W3)</f>
        <v/>
      </c>
      <c r="C10" s="6" t="str">
        <f>IF(ISERROR(lookups!Z3),"",lookups!Z3)</f>
        <v/>
      </c>
      <c r="D10" s="6" t="str">
        <f>IF(ISERROR(lookups!AC3),"",lookups!AA3)</f>
        <v/>
      </c>
      <c r="E10" s="6" t="str">
        <f>IF(ISERROR(lookups!AF3),"",lookups!AF3)</f>
        <v/>
      </c>
      <c r="F10" s="6" t="str">
        <f>IF(ISERROR(lookups!AI3),"",lookups!AI3)</f>
        <v/>
      </c>
      <c r="G10" s="6" t="str">
        <f>IF(ISERROR(lookups!AL3),"",lookups!AL3)</f>
        <v/>
      </c>
      <c r="H10" s="6" t="str">
        <f>IF(ISERROR(lookups!AO3),"",lookups!AO3)</f>
        <v/>
      </c>
      <c r="I10" s="6" t="str">
        <f>IF(ISERROR(lookups!AR3),"",lookups!AR3)</f>
        <v/>
      </c>
      <c r="J10" s="6" t="str">
        <f>IF(ISERROR(lookups!AU3),"",lookups!AU3)</f>
        <v/>
      </c>
      <c r="K10" s="6" t="str">
        <f>IF(ISERROR(lookups!AU3),"",lookups!AV3)</f>
        <v/>
      </c>
      <c r="L10" s="6" t="str">
        <f>IF(ISERROR(lookups!AW3),"",lookups!AW3)</f>
        <v/>
      </c>
      <c r="M10" s="6" t="str">
        <f>IF(ISERROR(lookups!AY3),"",lookups!AZ3)</f>
        <v/>
      </c>
      <c r="N10" s="6" t="str">
        <f>IF(ISERROR(lookups!BA3),"",lookups!BA3)</f>
        <v/>
      </c>
      <c r="O10" s="6" t="str">
        <f>IF(ISERROR(lookups!BD3),"",lookups!BD3)</f>
        <v/>
      </c>
      <c r="P10" s="123" t="str">
        <f>IF(ISERROR(lookups!X3),"",lookups!X3)</f>
        <v/>
      </c>
      <c r="Q10" s="6" t="str">
        <f>IF(ISERROR(lookups!AA3),"",lookups!AA3)</f>
        <v/>
      </c>
      <c r="R10" s="6" t="str">
        <f>IF(ISERROR(lookups!AD3),"",lookups!AD3)</f>
        <v/>
      </c>
      <c r="S10" s="6" t="str">
        <f>IF(ISERROR(lookups!AG3),"",lookups!AG3)</f>
        <v/>
      </c>
      <c r="T10" s="6" t="str">
        <f>IF(ISERROR(lookups!AJ3),"",lookups!AJ3)</f>
        <v/>
      </c>
      <c r="U10" s="6" t="str">
        <f>IF(ISERROR(lookups!AM3),"",lookups!AM3)</f>
        <v/>
      </c>
      <c r="V10" s="6" t="str">
        <f>IF(ISERROR(lookups!AP3),"",lookups!AP3)</f>
        <v/>
      </c>
      <c r="W10" s="6" t="str">
        <f>IF(ISERROR(lookups!AS3),"",lookups!AS3)</f>
        <v/>
      </c>
      <c r="X10" s="6" t="str">
        <f t="shared" ref="X10:X73" si="1">J10</f>
        <v/>
      </c>
      <c r="Y10" s="6" t="str">
        <f t="shared" ref="Y10:Y73" si="2">K10</f>
        <v/>
      </c>
      <c r="Z10" s="6" t="str">
        <f>IF(ISERROR(lookups!AX3),"",lookups!AX3)</f>
        <v/>
      </c>
      <c r="AA10" s="6" t="str">
        <f t="shared" ref="AA10:AA73" si="3">M10</f>
        <v/>
      </c>
      <c r="AB10" s="6" t="str">
        <f>IF(ISERROR(lookups!BB3),"",lookups!BB3)</f>
        <v/>
      </c>
      <c r="AC10" s="6" t="str">
        <f>IF(ISERROR(lookups!BE3),"",lookups!BE3)</f>
        <v/>
      </c>
      <c r="AD10" s="123" t="str">
        <f>IF(ISERROR(lookups!Y3),"",lookups!Y3)</f>
        <v/>
      </c>
      <c r="AE10" s="6" t="str">
        <f>IF(ISERROR(lookups!AB3),"",lookups!AB3)</f>
        <v/>
      </c>
      <c r="AF10" s="6" t="str">
        <f>IF(ISERROR(lookups!AE3),"",lookups!AE3)</f>
        <v/>
      </c>
      <c r="AG10" s="6" t="str">
        <f>IF(ISERROR(lookups!AH3),"",lookups!AH3)</f>
        <v/>
      </c>
      <c r="AH10" s="6" t="str">
        <f>IF(ISERROR(lookups!AK3),"",lookups!AK3)</f>
        <v/>
      </c>
      <c r="AI10" s="6" t="str">
        <f>IF(ISERROR(lookups!AN3),"",lookups!AN3)</f>
        <v/>
      </c>
      <c r="AJ10" s="6" t="str">
        <f>IF(ISERROR(lookups!AQ3),"",lookups!AQ3)</f>
        <v/>
      </c>
      <c r="AK10" s="6" t="str">
        <f>IF(ISERROR(lookups!AT3),"",lookups!AT3)</f>
        <v/>
      </c>
      <c r="AL10" s="6" t="str">
        <f t="shared" ref="AL10:AL73" si="4">X10</f>
        <v/>
      </c>
      <c r="AM10" s="6" t="str">
        <f t="shared" ref="AM10:AM73" si="5">K10</f>
        <v/>
      </c>
      <c r="AN10" s="6" t="str">
        <f>IF(ISERROR(lookups!AY3),"",lookups!AY3)</f>
        <v/>
      </c>
      <c r="AO10" s="6" t="str">
        <f t="shared" ref="AO10:AO73" si="6">M10</f>
        <v/>
      </c>
      <c r="AP10" s="6" t="str">
        <f>IF(ISERROR(lookups!BC3),"",lookups!BC3)</f>
        <v/>
      </c>
      <c r="AQ10" s="124" t="str">
        <f>IF(ISERROR(lookups!BF3),"",lookups!BF3)</f>
        <v/>
      </c>
    </row>
    <row r="11" spans="1:43" ht="14.25" x14ac:dyDescent="0.45">
      <c r="A11" t="str">
        <f>IF('5. Trigger species (global)'!B7&lt;&gt;"",'5. Trigger species (global)'!B7,"")</f>
        <v/>
      </c>
      <c r="B11" s="123" t="str">
        <f>IF(ISERROR(lookups!W4),"",lookups!W4)</f>
        <v/>
      </c>
      <c r="C11" s="6" t="str">
        <f>IF(ISERROR(lookups!Z4),"",lookups!Z4)</f>
        <v/>
      </c>
      <c r="D11" s="6" t="str">
        <f>IF(ISERROR(lookups!AC4),"",lookups!AA4)</f>
        <v/>
      </c>
      <c r="E11" s="6" t="str">
        <f>IF(ISERROR(lookups!AF4),"",lookups!AF4)</f>
        <v/>
      </c>
      <c r="F11" s="6" t="str">
        <f>IF(ISERROR(lookups!AI4),"",lookups!AI4)</f>
        <v/>
      </c>
      <c r="G11" s="6" t="str">
        <f>IF(ISERROR(lookups!AL4),"",lookups!AL4)</f>
        <v/>
      </c>
      <c r="H11" s="6" t="str">
        <f>IF(ISERROR(lookups!AO4),"",lookups!AO4)</f>
        <v/>
      </c>
      <c r="I11" s="6" t="str">
        <f>IF(ISERROR(lookups!AR4),"",lookups!AR4)</f>
        <v/>
      </c>
      <c r="J11" s="6" t="str">
        <f>IF(ISERROR(lookups!AU4),"",lookups!AU4)</f>
        <v/>
      </c>
      <c r="K11" s="6" t="str">
        <f>IF(ISERROR(lookups!AU4),"",lookups!AV4)</f>
        <v/>
      </c>
      <c r="L11" s="6" t="str">
        <f>IF(ISERROR(lookups!AW4),"",lookups!AW4)</f>
        <v/>
      </c>
      <c r="M11" s="6" t="str">
        <f>IF(ISERROR(lookups!AY4),"",lookups!AZ4)</f>
        <v/>
      </c>
      <c r="N11" s="6" t="str">
        <f>IF(ISERROR(lookups!BA4),"",lookups!BA4)</f>
        <v/>
      </c>
      <c r="O11" s="6" t="str">
        <f>IF(ISERROR(lookups!BD4),"",lookups!BD4)</f>
        <v/>
      </c>
      <c r="P11" s="123" t="str">
        <f>IF(ISERROR(lookups!X4),"",lookups!X4)</f>
        <v/>
      </c>
      <c r="Q11" s="6" t="str">
        <f>IF(ISERROR(lookups!AA4),"",lookups!AA4)</f>
        <v/>
      </c>
      <c r="R11" s="6" t="str">
        <f>IF(ISERROR(lookups!AD4),"",lookups!AD4)</f>
        <v/>
      </c>
      <c r="S11" s="6" t="str">
        <f>IF(ISERROR(lookups!AG4),"",lookups!AG4)</f>
        <v/>
      </c>
      <c r="T11" s="6" t="str">
        <f>IF(ISERROR(lookups!AJ4),"",lookups!AJ4)</f>
        <v/>
      </c>
      <c r="U11" s="6" t="str">
        <f>IF(ISERROR(lookups!AM4),"",lookups!AM4)</f>
        <v/>
      </c>
      <c r="V11" s="6" t="str">
        <f>IF(ISERROR(lookups!AP4),"",lookups!AP4)</f>
        <v/>
      </c>
      <c r="W11" s="6" t="str">
        <f>IF(ISERROR(lookups!AS4),"",lookups!AS4)</f>
        <v/>
      </c>
      <c r="X11" s="6" t="str">
        <f t="shared" si="1"/>
        <v/>
      </c>
      <c r="Y11" s="6" t="str">
        <f t="shared" si="2"/>
        <v/>
      </c>
      <c r="Z11" s="6" t="str">
        <f>IF(ISERROR(lookups!AX4),"",lookups!AX4)</f>
        <v/>
      </c>
      <c r="AA11" s="6" t="str">
        <f t="shared" si="3"/>
        <v/>
      </c>
      <c r="AB11" s="6" t="str">
        <f>IF(ISERROR(lookups!BB4),"",lookups!BB4)</f>
        <v/>
      </c>
      <c r="AC11" s="6" t="str">
        <f>IF(ISERROR(lookups!BE4),"",lookups!BE4)</f>
        <v/>
      </c>
      <c r="AD11" s="123" t="str">
        <f>IF(ISERROR(lookups!Y4),"",lookups!Y4)</f>
        <v/>
      </c>
      <c r="AE11" s="6" t="str">
        <f>IF(ISERROR(lookups!AB4),"",lookups!AB4)</f>
        <v/>
      </c>
      <c r="AF11" s="6" t="str">
        <f>IF(ISERROR(lookups!AE4),"",lookups!AE4)</f>
        <v/>
      </c>
      <c r="AG11" s="6" t="str">
        <f>IF(ISERROR(lookups!AH4),"",lookups!AH4)</f>
        <v/>
      </c>
      <c r="AH11" s="6" t="str">
        <f>IF(ISERROR(lookups!AK4),"",lookups!AK4)</f>
        <v/>
      </c>
      <c r="AI11" s="6" t="str">
        <f>IF(ISERROR(lookups!AN4),"",lookups!AN4)</f>
        <v/>
      </c>
      <c r="AJ11" s="6" t="str">
        <f>IF(ISERROR(lookups!AQ4),"",lookups!AQ4)</f>
        <v/>
      </c>
      <c r="AK11" s="6" t="str">
        <f>IF(ISERROR(lookups!AT4),"",lookups!AT4)</f>
        <v/>
      </c>
      <c r="AL11" s="6" t="str">
        <f t="shared" si="4"/>
        <v/>
      </c>
      <c r="AM11" s="6" t="str">
        <f t="shared" si="5"/>
        <v/>
      </c>
      <c r="AN11" s="6" t="str">
        <f>IF(ISERROR(lookups!AY4),"",lookups!AY4)</f>
        <v/>
      </c>
      <c r="AO11" s="6" t="str">
        <f t="shared" si="6"/>
        <v/>
      </c>
      <c r="AP11" s="6" t="str">
        <f>IF(ISERROR(lookups!BC4),"",lookups!BC4)</f>
        <v/>
      </c>
      <c r="AQ11" s="124" t="str">
        <f>IF(ISERROR(lookups!BF4),"",lookups!BF4)</f>
        <v/>
      </c>
    </row>
    <row r="12" spans="1:43" ht="14.25" x14ac:dyDescent="0.45">
      <c r="A12" t="str">
        <f>IF('5. Trigger species (global)'!B8&lt;&gt;"",'5. Trigger species (global)'!B8,"")</f>
        <v/>
      </c>
      <c r="B12" s="123" t="str">
        <f>IF(ISERROR(lookups!W5),"",lookups!W5)</f>
        <v/>
      </c>
      <c r="C12" s="6" t="str">
        <f>IF(ISERROR(lookups!Z5),"",lookups!Z5)</f>
        <v/>
      </c>
      <c r="D12" s="6" t="str">
        <f>IF(ISERROR(lookups!AC5),"",lookups!AA5)</f>
        <v/>
      </c>
      <c r="E12" s="6" t="str">
        <f>IF(ISERROR(lookups!AF5),"",lookups!AF5)</f>
        <v/>
      </c>
      <c r="F12" s="6" t="str">
        <f>IF(ISERROR(lookups!AI5),"",lookups!AI5)</f>
        <v/>
      </c>
      <c r="G12" s="6" t="str">
        <f>IF(ISERROR(lookups!AL5),"",lookups!AL5)</f>
        <v/>
      </c>
      <c r="H12" s="6" t="str">
        <f>IF(ISERROR(lookups!AO5),"",lookups!AO5)</f>
        <v/>
      </c>
      <c r="I12" s="6" t="str">
        <f>IF(ISERROR(lookups!AR5),"",lookups!AR5)</f>
        <v/>
      </c>
      <c r="J12" s="6" t="str">
        <f>IF(ISERROR(lookups!AU5),"",lookups!AU5)</f>
        <v/>
      </c>
      <c r="K12" s="6" t="str">
        <f>IF(ISERROR(lookups!AU5),"",lookups!AV5)</f>
        <v/>
      </c>
      <c r="L12" s="6" t="str">
        <f>IF(ISERROR(lookups!AW5),"",lookups!AW5)</f>
        <v/>
      </c>
      <c r="M12" s="6" t="str">
        <f>IF(ISERROR(lookups!AY5),"",lookups!AZ5)</f>
        <v/>
      </c>
      <c r="N12" s="6" t="str">
        <f>IF(ISERROR(lookups!BA5),"",lookups!BA5)</f>
        <v/>
      </c>
      <c r="O12" s="6" t="str">
        <f>IF(ISERROR(lookups!BD5),"",lookups!BD5)</f>
        <v/>
      </c>
      <c r="P12" s="123" t="str">
        <f>IF(ISERROR(lookups!X5),"",lookups!X5)</f>
        <v/>
      </c>
      <c r="Q12" s="6" t="str">
        <f>IF(ISERROR(lookups!AA5),"",lookups!AA5)</f>
        <v/>
      </c>
      <c r="R12" s="6" t="str">
        <f>IF(ISERROR(lookups!AD5),"",lookups!AD5)</f>
        <v/>
      </c>
      <c r="S12" s="6" t="str">
        <f>IF(ISERROR(lookups!AG5),"",lookups!AG5)</f>
        <v/>
      </c>
      <c r="T12" s="6" t="str">
        <f>IF(ISERROR(lookups!AJ5),"",lookups!AJ5)</f>
        <v/>
      </c>
      <c r="U12" s="6" t="str">
        <f>IF(ISERROR(lookups!AM5),"",lookups!AM5)</f>
        <v/>
      </c>
      <c r="V12" s="6" t="str">
        <f>IF(ISERROR(lookups!AP5),"",lookups!AP5)</f>
        <v/>
      </c>
      <c r="W12" s="6" t="str">
        <f>IF(ISERROR(lookups!AS5),"",lookups!AS5)</f>
        <v/>
      </c>
      <c r="X12" s="6" t="str">
        <f t="shared" si="1"/>
        <v/>
      </c>
      <c r="Y12" s="6" t="str">
        <f t="shared" si="2"/>
        <v/>
      </c>
      <c r="Z12" s="6" t="str">
        <f>IF(ISERROR(lookups!AX5),"",lookups!AX5)</f>
        <v/>
      </c>
      <c r="AA12" s="6" t="str">
        <f t="shared" si="3"/>
        <v/>
      </c>
      <c r="AB12" s="6" t="str">
        <f>IF(ISERROR(lookups!BB5),"",lookups!BB5)</f>
        <v/>
      </c>
      <c r="AC12" s="6" t="str">
        <f>IF(ISERROR(lookups!BE5),"",lookups!BE5)</f>
        <v/>
      </c>
      <c r="AD12" s="123" t="str">
        <f>IF(ISERROR(lookups!Y5),"",lookups!Y5)</f>
        <v/>
      </c>
      <c r="AE12" s="6" t="str">
        <f>IF(ISERROR(lookups!AB5),"",lookups!AB5)</f>
        <v/>
      </c>
      <c r="AF12" s="6" t="str">
        <f>IF(ISERROR(lookups!AE5),"",lookups!AE5)</f>
        <v/>
      </c>
      <c r="AG12" s="6" t="str">
        <f>IF(ISERROR(lookups!AH5),"",lookups!AH5)</f>
        <v/>
      </c>
      <c r="AH12" s="6" t="str">
        <f>IF(ISERROR(lookups!AK5),"",lookups!AK5)</f>
        <v/>
      </c>
      <c r="AI12" s="6" t="str">
        <f>IF(ISERROR(lookups!AN5),"",lookups!AN5)</f>
        <v/>
      </c>
      <c r="AJ12" s="6" t="str">
        <f>IF(ISERROR(lookups!AQ5),"",lookups!AQ5)</f>
        <v/>
      </c>
      <c r="AK12" s="6" t="str">
        <f>IF(ISERROR(lookups!AT5),"",lookups!AT5)</f>
        <v/>
      </c>
      <c r="AL12" s="6" t="str">
        <f t="shared" si="4"/>
        <v/>
      </c>
      <c r="AM12" s="6" t="str">
        <f t="shared" si="5"/>
        <v/>
      </c>
      <c r="AN12" s="6" t="str">
        <f>IF(ISERROR(lookups!AY5),"",lookups!AY5)</f>
        <v/>
      </c>
      <c r="AO12" s="6" t="str">
        <f t="shared" si="6"/>
        <v/>
      </c>
      <c r="AP12" s="6" t="str">
        <f>IF(ISERROR(lookups!BC5),"",lookups!BC5)</f>
        <v/>
      </c>
      <c r="AQ12" s="124" t="str">
        <f>IF(ISERROR(lookups!BF5),"",lookups!BF5)</f>
        <v/>
      </c>
    </row>
    <row r="13" spans="1:43" ht="14.25" x14ac:dyDescent="0.45">
      <c r="A13" t="str">
        <f>IF('5. Trigger species (global)'!B9&lt;&gt;"",'5. Trigger species (global)'!B9,"")</f>
        <v/>
      </c>
      <c r="B13" s="123" t="str">
        <f>IF(ISERROR(lookups!W6),"",lookups!W6)</f>
        <v/>
      </c>
      <c r="C13" s="6" t="str">
        <f>IF(ISERROR(lookups!Z6),"",lookups!Z6)</f>
        <v/>
      </c>
      <c r="D13" s="6" t="str">
        <f>IF(ISERROR(lookups!AC6),"",lookups!AA6)</f>
        <v/>
      </c>
      <c r="E13" s="6" t="str">
        <f>IF(ISERROR(lookups!AF6),"",lookups!AF6)</f>
        <v/>
      </c>
      <c r="F13" s="6" t="str">
        <f>IF(ISERROR(lookups!AI6),"",lookups!AI6)</f>
        <v/>
      </c>
      <c r="G13" s="6" t="str">
        <f>IF(ISERROR(lookups!AL6),"",lookups!AL6)</f>
        <v/>
      </c>
      <c r="H13" s="6" t="str">
        <f>IF(ISERROR(lookups!AO6),"",lookups!AO6)</f>
        <v/>
      </c>
      <c r="I13" s="6" t="str">
        <f>IF(ISERROR(lookups!AR6),"",lookups!AR6)</f>
        <v/>
      </c>
      <c r="J13" s="6" t="str">
        <f>IF(ISERROR(lookups!AU6),"",lookups!AU6)</f>
        <v/>
      </c>
      <c r="K13" s="6" t="str">
        <f>IF(ISERROR(lookups!AU6),"",lookups!AV6)</f>
        <v/>
      </c>
      <c r="L13" s="6" t="str">
        <f>IF(ISERROR(lookups!AW6),"",lookups!AW6)</f>
        <v/>
      </c>
      <c r="M13" s="6" t="str">
        <f>IF(ISERROR(lookups!AY6),"",lookups!AZ6)</f>
        <v/>
      </c>
      <c r="N13" s="6" t="str">
        <f>IF(ISERROR(lookups!BA6),"",lookups!BA6)</f>
        <v/>
      </c>
      <c r="O13" s="6" t="str">
        <f>IF(ISERROR(lookups!BD6),"",lookups!BD6)</f>
        <v/>
      </c>
      <c r="P13" s="123" t="str">
        <f>IF(ISERROR(lookups!X6),"",lookups!X6)</f>
        <v/>
      </c>
      <c r="Q13" s="6" t="str">
        <f>IF(ISERROR(lookups!AA6),"",lookups!AA6)</f>
        <v/>
      </c>
      <c r="R13" s="6" t="str">
        <f>IF(ISERROR(lookups!AD6),"",lookups!AD6)</f>
        <v/>
      </c>
      <c r="S13" s="6" t="str">
        <f>IF(ISERROR(lookups!AG6),"",lookups!AG6)</f>
        <v/>
      </c>
      <c r="T13" s="6" t="str">
        <f>IF(ISERROR(lookups!AJ6),"",lookups!AJ6)</f>
        <v/>
      </c>
      <c r="U13" s="6" t="str">
        <f>IF(ISERROR(lookups!AM6),"",lookups!AM6)</f>
        <v/>
      </c>
      <c r="V13" s="6" t="str">
        <f>IF(ISERROR(lookups!AP6),"",lookups!AP6)</f>
        <v/>
      </c>
      <c r="W13" s="6" t="str">
        <f>IF(ISERROR(lookups!AS6),"",lookups!AS6)</f>
        <v/>
      </c>
      <c r="X13" s="6" t="str">
        <f t="shared" si="1"/>
        <v/>
      </c>
      <c r="Y13" s="6" t="str">
        <f t="shared" si="2"/>
        <v/>
      </c>
      <c r="Z13" s="6" t="str">
        <f>IF(ISERROR(lookups!AX6),"",lookups!AX6)</f>
        <v/>
      </c>
      <c r="AA13" s="6" t="str">
        <f t="shared" si="3"/>
        <v/>
      </c>
      <c r="AB13" s="6" t="str">
        <f>IF(ISERROR(lookups!BB6),"",lookups!BB6)</f>
        <v/>
      </c>
      <c r="AC13" s="6" t="str">
        <f>IF(ISERROR(lookups!BE6),"",lookups!BE6)</f>
        <v/>
      </c>
      <c r="AD13" s="123" t="str">
        <f>IF(ISERROR(lookups!Y6),"",lookups!Y6)</f>
        <v/>
      </c>
      <c r="AE13" s="6" t="str">
        <f>IF(ISERROR(lookups!AB6),"",lookups!AB6)</f>
        <v/>
      </c>
      <c r="AF13" s="6" t="str">
        <f>IF(ISERROR(lookups!AE6),"",lookups!AE6)</f>
        <v/>
      </c>
      <c r="AG13" s="6" t="str">
        <f>IF(ISERROR(lookups!AH6),"",lookups!AH6)</f>
        <v/>
      </c>
      <c r="AH13" s="6" t="str">
        <f>IF(ISERROR(lookups!AK6),"",lookups!AK6)</f>
        <v/>
      </c>
      <c r="AI13" s="6" t="str">
        <f>IF(ISERROR(lookups!AN6),"",lookups!AN6)</f>
        <v/>
      </c>
      <c r="AJ13" s="6" t="str">
        <f>IF(ISERROR(lookups!AQ6),"",lookups!AQ6)</f>
        <v/>
      </c>
      <c r="AK13" s="6" t="str">
        <f>IF(ISERROR(lookups!AT6),"",lookups!AT6)</f>
        <v/>
      </c>
      <c r="AL13" s="6" t="str">
        <f t="shared" si="4"/>
        <v/>
      </c>
      <c r="AM13" s="6" t="str">
        <f t="shared" si="5"/>
        <v/>
      </c>
      <c r="AN13" s="6" t="str">
        <f>IF(ISERROR(lookups!AY6),"",lookups!AY6)</f>
        <v/>
      </c>
      <c r="AO13" s="6" t="str">
        <f t="shared" si="6"/>
        <v/>
      </c>
      <c r="AP13" s="6" t="str">
        <f>IF(ISERROR(lookups!BC6),"",lookups!BC6)</f>
        <v/>
      </c>
      <c r="AQ13" s="124" t="str">
        <f>IF(ISERROR(lookups!BF6),"",lookups!BF6)</f>
        <v/>
      </c>
    </row>
    <row r="14" spans="1:43" ht="14.25" x14ac:dyDescent="0.45">
      <c r="A14" t="str">
        <f>IF('5. Trigger species (global)'!B10&lt;&gt;"",'5. Trigger species (global)'!B10,"")</f>
        <v/>
      </c>
      <c r="B14" s="123" t="str">
        <f>IF(ISERROR(lookups!W7),"",lookups!W7)</f>
        <v/>
      </c>
      <c r="C14" s="6" t="str">
        <f>IF(ISERROR(lookups!Z7),"",lookups!Z7)</f>
        <v/>
      </c>
      <c r="D14" s="6" t="str">
        <f>IF(ISERROR(lookups!AC7),"",lookups!AA7)</f>
        <v/>
      </c>
      <c r="E14" s="6" t="str">
        <f>IF(ISERROR(lookups!AF7),"",lookups!AF7)</f>
        <v/>
      </c>
      <c r="F14" s="6" t="str">
        <f>IF(ISERROR(lookups!AI7),"",lookups!AI7)</f>
        <v/>
      </c>
      <c r="G14" s="6" t="str">
        <f>IF(ISERROR(lookups!AL7),"",lookups!AL7)</f>
        <v/>
      </c>
      <c r="H14" s="6" t="str">
        <f>IF(ISERROR(lookups!AO7),"",lookups!AO7)</f>
        <v/>
      </c>
      <c r="I14" s="6" t="str">
        <f>IF(ISERROR(lookups!AR7),"",lookups!AR7)</f>
        <v/>
      </c>
      <c r="J14" s="6" t="str">
        <f>IF(ISERROR(lookups!AU7),"",lookups!AU7)</f>
        <v/>
      </c>
      <c r="K14" s="6" t="str">
        <f>IF(ISERROR(lookups!AU7),"",lookups!AV7)</f>
        <v/>
      </c>
      <c r="L14" s="6" t="str">
        <f>IF(ISERROR(lookups!AW7),"",lookups!AW7)</f>
        <v/>
      </c>
      <c r="M14" s="6" t="str">
        <f>IF(ISERROR(lookups!AY7),"",lookups!AZ7)</f>
        <v/>
      </c>
      <c r="N14" s="6" t="str">
        <f>IF(ISERROR(lookups!BA7),"",lookups!BA7)</f>
        <v/>
      </c>
      <c r="O14" s="6" t="str">
        <f>IF(ISERROR(lookups!BD7),"",lookups!BD7)</f>
        <v/>
      </c>
      <c r="P14" s="123" t="str">
        <f>IF(ISERROR(lookups!X7),"",lookups!X7)</f>
        <v/>
      </c>
      <c r="Q14" s="6" t="str">
        <f>IF(ISERROR(lookups!AA7),"",lookups!AA7)</f>
        <v/>
      </c>
      <c r="R14" s="6" t="str">
        <f>IF(ISERROR(lookups!AD7),"",lookups!AD7)</f>
        <v/>
      </c>
      <c r="S14" s="6" t="str">
        <f>IF(ISERROR(lookups!AG7),"",lookups!AG7)</f>
        <v/>
      </c>
      <c r="T14" s="6" t="str">
        <f>IF(ISERROR(lookups!AJ7),"",lookups!AJ7)</f>
        <v/>
      </c>
      <c r="U14" s="6" t="str">
        <f>IF(ISERROR(lookups!AM7),"",lookups!AM7)</f>
        <v/>
      </c>
      <c r="V14" s="6" t="str">
        <f>IF(ISERROR(lookups!AP7),"",lookups!AP7)</f>
        <v/>
      </c>
      <c r="W14" s="6" t="str">
        <f>IF(ISERROR(lookups!AS7),"",lookups!AS7)</f>
        <v/>
      </c>
      <c r="X14" s="6" t="str">
        <f t="shared" si="1"/>
        <v/>
      </c>
      <c r="Y14" s="6" t="str">
        <f t="shared" si="2"/>
        <v/>
      </c>
      <c r="Z14" s="6" t="str">
        <f>IF(ISERROR(lookups!AX7),"",lookups!AX7)</f>
        <v/>
      </c>
      <c r="AA14" s="6" t="str">
        <f t="shared" si="3"/>
        <v/>
      </c>
      <c r="AB14" s="6" t="str">
        <f>IF(ISERROR(lookups!BB7),"",lookups!BB7)</f>
        <v/>
      </c>
      <c r="AC14" s="6" t="str">
        <f>IF(ISERROR(lookups!BE7),"",lookups!BE7)</f>
        <v/>
      </c>
      <c r="AD14" s="123" t="str">
        <f>IF(ISERROR(lookups!Y7),"",lookups!Y7)</f>
        <v/>
      </c>
      <c r="AE14" s="6" t="str">
        <f>IF(ISERROR(lookups!AB7),"",lookups!AB7)</f>
        <v/>
      </c>
      <c r="AF14" s="6" t="str">
        <f>IF(ISERROR(lookups!AE7),"",lookups!AE7)</f>
        <v/>
      </c>
      <c r="AG14" s="6" t="str">
        <f>IF(ISERROR(lookups!AH7),"",lookups!AH7)</f>
        <v/>
      </c>
      <c r="AH14" s="6" t="str">
        <f>IF(ISERROR(lookups!AK7),"",lookups!AK7)</f>
        <v/>
      </c>
      <c r="AI14" s="6" t="str">
        <f>IF(ISERROR(lookups!AN7),"",lookups!AN7)</f>
        <v/>
      </c>
      <c r="AJ14" s="6" t="str">
        <f>IF(ISERROR(lookups!AQ7),"",lookups!AQ7)</f>
        <v/>
      </c>
      <c r="AK14" s="6" t="str">
        <f>IF(ISERROR(lookups!AT7),"",lookups!AT7)</f>
        <v/>
      </c>
      <c r="AL14" s="6" t="str">
        <f t="shared" si="4"/>
        <v/>
      </c>
      <c r="AM14" s="6" t="str">
        <f t="shared" si="5"/>
        <v/>
      </c>
      <c r="AN14" s="6" t="str">
        <f>IF(ISERROR(lookups!AY7),"",lookups!AY7)</f>
        <v/>
      </c>
      <c r="AO14" s="6" t="str">
        <f t="shared" si="6"/>
        <v/>
      </c>
      <c r="AP14" s="6" t="str">
        <f>IF(ISERROR(lookups!BC7),"",lookups!BC7)</f>
        <v/>
      </c>
      <c r="AQ14" s="124" t="str">
        <f>IF(ISERROR(lookups!BF7),"",lookups!BF7)</f>
        <v/>
      </c>
    </row>
    <row r="15" spans="1:43" ht="14.25" x14ac:dyDescent="0.45">
      <c r="A15" t="str">
        <f>IF('5. Trigger species (global)'!B11&lt;&gt;"",'5. Trigger species (global)'!B11,"")</f>
        <v/>
      </c>
      <c r="B15" s="123" t="str">
        <f>IF(ISERROR(lookups!W8),"",lookups!W8)</f>
        <v/>
      </c>
      <c r="C15" s="6" t="str">
        <f>IF(ISERROR(lookups!Z8),"",lookups!Z8)</f>
        <v/>
      </c>
      <c r="D15" s="6" t="str">
        <f>IF(ISERROR(lookups!AC8),"",lookups!AA8)</f>
        <v/>
      </c>
      <c r="E15" s="6" t="str">
        <f>IF(ISERROR(lookups!AF8),"",lookups!AF8)</f>
        <v/>
      </c>
      <c r="F15" s="6" t="str">
        <f>IF(ISERROR(lookups!AI8),"",lookups!AI8)</f>
        <v/>
      </c>
      <c r="G15" s="6" t="str">
        <f>IF(ISERROR(lookups!AL8),"",lookups!AL8)</f>
        <v/>
      </c>
      <c r="H15" s="6" t="str">
        <f>IF(ISERROR(lookups!AO8),"",lookups!AO8)</f>
        <v/>
      </c>
      <c r="I15" s="6" t="str">
        <f>IF(ISERROR(lookups!AR8),"",lookups!AR8)</f>
        <v/>
      </c>
      <c r="J15" s="6" t="str">
        <f>IF(ISERROR(lookups!AU8),"",lookups!AU8)</f>
        <v/>
      </c>
      <c r="K15" s="6" t="str">
        <f>IF(ISERROR(lookups!AU8),"",lookups!AV8)</f>
        <v/>
      </c>
      <c r="L15" s="6" t="str">
        <f>IF(ISERROR(lookups!AW8),"",lookups!AW8)</f>
        <v/>
      </c>
      <c r="M15" s="6" t="str">
        <f>IF(ISERROR(lookups!AY8),"",lookups!AZ8)</f>
        <v/>
      </c>
      <c r="N15" s="6" t="str">
        <f>IF(ISERROR(lookups!BA8),"",lookups!BA8)</f>
        <v/>
      </c>
      <c r="O15" s="6" t="str">
        <f>IF(ISERROR(lookups!BD8),"",lookups!BD8)</f>
        <v/>
      </c>
      <c r="P15" s="123" t="str">
        <f>IF(ISERROR(lookups!X8),"",lookups!X8)</f>
        <v/>
      </c>
      <c r="Q15" s="6" t="str">
        <f>IF(ISERROR(lookups!AA8),"",lookups!AA8)</f>
        <v/>
      </c>
      <c r="R15" s="6" t="str">
        <f>IF(ISERROR(lookups!AD8),"",lookups!AD8)</f>
        <v/>
      </c>
      <c r="S15" s="6" t="str">
        <f>IF(ISERROR(lookups!AG8),"",lookups!AG8)</f>
        <v/>
      </c>
      <c r="T15" s="6" t="str">
        <f>IF(ISERROR(lookups!AJ8),"",lookups!AJ8)</f>
        <v/>
      </c>
      <c r="U15" s="6" t="str">
        <f>IF(ISERROR(lookups!AM8),"",lookups!AM8)</f>
        <v/>
      </c>
      <c r="V15" s="6" t="str">
        <f>IF(ISERROR(lookups!AP8),"",lookups!AP8)</f>
        <v/>
      </c>
      <c r="W15" s="6" t="str">
        <f>IF(ISERROR(lookups!AS8),"",lookups!AS8)</f>
        <v/>
      </c>
      <c r="X15" s="6" t="str">
        <f t="shared" si="1"/>
        <v/>
      </c>
      <c r="Y15" s="6" t="str">
        <f t="shared" si="2"/>
        <v/>
      </c>
      <c r="Z15" s="6" t="str">
        <f>IF(ISERROR(lookups!AX8),"",lookups!AX8)</f>
        <v/>
      </c>
      <c r="AA15" s="6" t="str">
        <f t="shared" si="3"/>
        <v/>
      </c>
      <c r="AB15" s="6" t="str">
        <f>IF(ISERROR(lookups!BB8),"",lookups!BB8)</f>
        <v/>
      </c>
      <c r="AC15" s="6" t="str">
        <f>IF(ISERROR(lookups!BE8),"",lookups!BE8)</f>
        <v/>
      </c>
      <c r="AD15" s="123" t="str">
        <f>IF(ISERROR(lookups!Y8),"",lookups!Y8)</f>
        <v/>
      </c>
      <c r="AE15" s="6" t="str">
        <f>IF(ISERROR(lookups!AB8),"",lookups!AB8)</f>
        <v/>
      </c>
      <c r="AF15" s="6" t="str">
        <f>IF(ISERROR(lookups!AE8),"",lookups!AE8)</f>
        <v/>
      </c>
      <c r="AG15" s="6" t="str">
        <f>IF(ISERROR(lookups!AH8),"",lookups!AH8)</f>
        <v/>
      </c>
      <c r="AH15" s="6" t="str">
        <f>IF(ISERROR(lookups!AK8),"",lookups!AK8)</f>
        <v/>
      </c>
      <c r="AI15" s="6" t="str">
        <f>IF(ISERROR(lookups!AN8),"",lookups!AN8)</f>
        <v/>
      </c>
      <c r="AJ15" s="6" t="str">
        <f>IF(ISERROR(lookups!AQ8),"",lookups!AQ8)</f>
        <v/>
      </c>
      <c r="AK15" s="6" t="str">
        <f>IF(ISERROR(lookups!AT8),"",lookups!AT8)</f>
        <v/>
      </c>
      <c r="AL15" s="6" t="str">
        <f t="shared" si="4"/>
        <v/>
      </c>
      <c r="AM15" s="6" t="str">
        <f t="shared" si="5"/>
        <v/>
      </c>
      <c r="AN15" s="6" t="str">
        <f>IF(ISERROR(lookups!AY8),"",lookups!AY8)</f>
        <v/>
      </c>
      <c r="AO15" s="6" t="str">
        <f t="shared" si="6"/>
        <v/>
      </c>
      <c r="AP15" s="6" t="str">
        <f>IF(ISERROR(lookups!BC8),"",lookups!BC8)</f>
        <v/>
      </c>
      <c r="AQ15" s="124" t="str">
        <f>IF(ISERROR(lookups!BF8),"",lookups!BF8)</f>
        <v/>
      </c>
    </row>
    <row r="16" spans="1:43" ht="14.25" x14ac:dyDescent="0.45">
      <c r="A16" t="str">
        <f>IF('5. Trigger species (global)'!B12&lt;&gt;"",'5. Trigger species (global)'!B12,"")</f>
        <v/>
      </c>
      <c r="B16" s="123" t="str">
        <f>IF(ISERROR(lookups!W9),"",lookups!W9)</f>
        <v/>
      </c>
      <c r="C16" s="6" t="str">
        <f>IF(ISERROR(lookups!Z9),"",lookups!Z9)</f>
        <v/>
      </c>
      <c r="D16" s="6" t="str">
        <f>IF(ISERROR(lookups!AC9),"",lookups!AA9)</f>
        <v/>
      </c>
      <c r="E16" s="6" t="str">
        <f>IF(ISERROR(lookups!AF9),"",lookups!AF9)</f>
        <v/>
      </c>
      <c r="F16" s="6" t="str">
        <f>IF(ISERROR(lookups!AI9),"",lookups!AI9)</f>
        <v/>
      </c>
      <c r="G16" s="6" t="str">
        <f>IF(ISERROR(lookups!AL9),"",lookups!AL9)</f>
        <v/>
      </c>
      <c r="H16" s="6" t="str">
        <f>IF(ISERROR(lookups!AO9),"",lookups!AO9)</f>
        <v/>
      </c>
      <c r="I16" s="6" t="str">
        <f>IF(ISERROR(lookups!AR9),"",lookups!AR9)</f>
        <v/>
      </c>
      <c r="J16" s="6" t="str">
        <f>IF(ISERROR(lookups!AU9),"",lookups!AU9)</f>
        <v/>
      </c>
      <c r="K16" s="6" t="str">
        <f>IF(ISERROR(lookups!AU9),"",lookups!AV9)</f>
        <v/>
      </c>
      <c r="L16" s="6" t="str">
        <f>IF(ISERROR(lookups!AW9),"",lookups!AW9)</f>
        <v/>
      </c>
      <c r="M16" s="6" t="str">
        <f>IF(ISERROR(lookups!AY9),"",lookups!AZ9)</f>
        <v/>
      </c>
      <c r="N16" s="6" t="str">
        <f>IF(ISERROR(lookups!BA9),"",lookups!BA9)</f>
        <v/>
      </c>
      <c r="O16" s="6" t="str">
        <f>IF(ISERROR(lookups!BD9),"",lookups!BD9)</f>
        <v/>
      </c>
      <c r="P16" s="123" t="str">
        <f>IF(ISERROR(lookups!X9),"",lookups!X9)</f>
        <v/>
      </c>
      <c r="Q16" s="6" t="str">
        <f>IF(ISERROR(lookups!AA9),"",lookups!AA9)</f>
        <v/>
      </c>
      <c r="R16" s="6" t="str">
        <f>IF(ISERROR(lookups!AD9),"",lookups!AD9)</f>
        <v/>
      </c>
      <c r="S16" s="6" t="str">
        <f>IF(ISERROR(lookups!AG9),"",lookups!AG9)</f>
        <v/>
      </c>
      <c r="T16" s="6" t="str">
        <f>IF(ISERROR(lookups!AJ9),"",lookups!AJ9)</f>
        <v/>
      </c>
      <c r="U16" s="6" t="str">
        <f>IF(ISERROR(lookups!AM9),"",lookups!AM9)</f>
        <v/>
      </c>
      <c r="V16" s="6" t="str">
        <f>IF(ISERROR(lookups!AP9),"",lookups!AP9)</f>
        <v/>
      </c>
      <c r="W16" s="6" t="str">
        <f>IF(ISERROR(lookups!AS9),"",lookups!AS9)</f>
        <v/>
      </c>
      <c r="X16" s="6" t="str">
        <f t="shared" si="1"/>
        <v/>
      </c>
      <c r="Y16" s="6" t="str">
        <f t="shared" si="2"/>
        <v/>
      </c>
      <c r="Z16" s="6" t="str">
        <f>IF(ISERROR(lookups!AX9),"",lookups!AX9)</f>
        <v/>
      </c>
      <c r="AA16" s="6" t="str">
        <f t="shared" si="3"/>
        <v/>
      </c>
      <c r="AB16" s="6" t="str">
        <f>IF(ISERROR(lookups!BB9),"",lookups!BB9)</f>
        <v/>
      </c>
      <c r="AC16" s="6" t="str">
        <f>IF(ISERROR(lookups!BE9),"",lookups!BE9)</f>
        <v/>
      </c>
      <c r="AD16" s="123" t="str">
        <f>IF(ISERROR(lookups!Y9),"",lookups!Y9)</f>
        <v/>
      </c>
      <c r="AE16" s="6" t="str">
        <f>IF(ISERROR(lookups!AB9),"",lookups!AB9)</f>
        <v/>
      </c>
      <c r="AF16" s="6" t="str">
        <f>IF(ISERROR(lookups!AE9),"",lookups!AE9)</f>
        <v/>
      </c>
      <c r="AG16" s="6" t="str">
        <f>IF(ISERROR(lookups!AH9),"",lookups!AH9)</f>
        <v/>
      </c>
      <c r="AH16" s="6" t="str">
        <f>IF(ISERROR(lookups!AK9),"",lookups!AK9)</f>
        <v/>
      </c>
      <c r="AI16" s="6" t="str">
        <f>IF(ISERROR(lookups!AN9),"",lookups!AN9)</f>
        <v/>
      </c>
      <c r="AJ16" s="6" t="str">
        <f>IF(ISERROR(lookups!AQ9),"",lookups!AQ9)</f>
        <v/>
      </c>
      <c r="AK16" s="6" t="str">
        <f>IF(ISERROR(lookups!AT9),"",lookups!AT9)</f>
        <v/>
      </c>
      <c r="AL16" s="6" t="str">
        <f t="shared" si="4"/>
        <v/>
      </c>
      <c r="AM16" s="6" t="str">
        <f t="shared" si="5"/>
        <v/>
      </c>
      <c r="AN16" s="6" t="str">
        <f>IF(ISERROR(lookups!AY9),"",lookups!AY9)</f>
        <v/>
      </c>
      <c r="AO16" s="6" t="str">
        <f t="shared" si="6"/>
        <v/>
      </c>
      <c r="AP16" s="6" t="str">
        <f>IF(ISERROR(lookups!BC9),"",lookups!BC9)</f>
        <v/>
      </c>
      <c r="AQ16" s="124" t="str">
        <f>IF(ISERROR(lookups!BF9),"",lookups!BF9)</f>
        <v/>
      </c>
    </row>
    <row r="17" spans="1:43" ht="14.25" x14ac:dyDescent="0.45">
      <c r="A17" t="str">
        <f>IF('5. Trigger species (global)'!B13&lt;&gt;"",'5. Trigger species (global)'!B13,"")</f>
        <v/>
      </c>
      <c r="B17" s="123" t="str">
        <f>IF(ISERROR(lookups!W10),"",lookups!W10)</f>
        <v/>
      </c>
      <c r="C17" s="6" t="str">
        <f>IF(ISERROR(lookups!Z10),"",lookups!Z10)</f>
        <v/>
      </c>
      <c r="D17" s="6" t="str">
        <f>IF(ISERROR(lookups!AC10),"",lookups!AA10)</f>
        <v/>
      </c>
      <c r="E17" s="6" t="str">
        <f>IF(ISERROR(lookups!AF10),"",lookups!AF10)</f>
        <v/>
      </c>
      <c r="F17" s="6" t="str">
        <f>IF(ISERROR(lookups!AI10),"",lookups!AI10)</f>
        <v/>
      </c>
      <c r="G17" s="6" t="str">
        <f>IF(ISERROR(lookups!AL10),"",lookups!AL10)</f>
        <v/>
      </c>
      <c r="H17" s="6" t="str">
        <f>IF(ISERROR(lookups!AO10),"",lookups!AO10)</f>
        <v/>
      </c>
      <c r="I17" s="6" t="str">
        <f>IF(ISERROR(lookups!AR10),"",lookups!AR10)</f>
        <v/>
      </c>
      <c r="J17" s="6" t="str">
        <f>IF(ISERROR(lookups!AU10),"",lookups!AU10)</f>
        <v/>
      </c>
      <c r="K17" s="6" t="str">
        <f>IF(ISERROR(lookups!AU10),"",lookups!AV10)</f>
        <v/>
      </c>
      <c r="L17" s="6" t="str">
        <f>IF(ISERROR(lookups!AW10),"",lookups!AW10)</f>
        <v/>
      </c>
      <c r="M17" s="6" t="str">
        <f>IF(ISERROR(lookups!AY10),"",lookups!AZ10)</f>
        <v/>
      </c>
      <c r="N17" s="6" t="str">
        <f>IF(ISERROR(lookups!BA10),"",lookups!BA10)</f>
        <v/>
      </c>
      <c r="O17" s="6" t="str">
        <f>IF(ISERROR(lookups!BD10),"",lookups!BD10)</f>
        <v/>
      </c>
      <c r="P17" s="123" t="str">
        <f>IF(ISERROR(lookups!X10),"",lookups!X10)</f>
        <v/>
      </c>
      <c r="Q17" s="6" t="str">
        <f>IF(ISERROR(lookups!AA10),"",lookups!AA10)</f>
        <v/>
      </c>
      <c r="R17" s="6" t="str">
        <f>IF(ISERROR(lookups!AD10),"",lookups!AD10)</f>
        <v/>
      </c>
      <c r="S17" s="6" t="str">
        <f>IF(ISERROR(lookups!AG10),"",lookups!AG10)</f>
        <v/>
      </c>
      <c r="T17" s="6" t="str">
        <f>IF(ISERROR(lookups!AJ10),"",lookups!AJ10)</f>
        <v/>
      </c>
      <c r="U17" s="6" t="str">
        <f>IF(ISERROR(lookups!AM10),"",lookups!AM10)</f>
        <v/>
      </c>
      <c r="V17" s="6" t="str">
        <f>IF(ISERROR(lookups!AP10),"",lookups!AP10)</f>
        <v/>
      </c>
      <c r="W17" s="6" t="str">
        <f>IF(ISERROR(lookups!AS10),"",lookups!AS10)</f>
        <v/>
      </c>
      <c r="X17" s="6" t="str">
        <f t="shared" si="1"/>
        <v/>
      </c>
      <c r="Y17" s="6" t="str">
        <f t="shared" si="2"/>
        <v/>
      </c>
      <c r="Z17" s="6" t="str">
        <f>IF(ISERROR(lookups!AX10),"",lookups!AX10)</f>
        <v/>
      </c>
      <c r="AA17" s="6" t="str">
        <f t="shared" si="3"/>
        <v/>
      </c>
      <c r="AB17" s="6" t="str">
        <f>IF(ISERROR(lookups!BB10),"",lookups!BB10)</f>
        <v/>
      </c>
      <c r="AC17" s="6" t="str">
        <f>IF(ISERROR(lookups!BE10),"",lookups!BE10)</f>
        <v/>
      </c>
      <c r="AD17" s="123" t="str">
        <f>IF(ISERROR(lookups!Y10),"",lookups!Y10)</f>
        <v/>
      </c>
      <c r="AE17" s="6" t="str">
        <f>IF(ISERROR(lookups!AB10),"",lookups!AB10)</f>
        <v/>
      </c>
      <c r="AF17" s="6" t="str">
        <f>IF(ISERROR(lookups!AE10),"",lookups!AE10)</f>
        <v/>
      </c>
      <c r="AG17" s="6" t="str">
        <f>IF(ISERROR(lookups!AH10),"",lookups!AH10)</f>
        <v/>
      </c>
      <c r="AH17" s="6" t="str">
        <f>IF(ISERROR(lookups!AK10),"",lookups!AK10)</f>
        <v/>
      </c>
      <c r="AI17" s="6" t="str">
        <f>IF(ISERROR(lookups!AN10),"",lookups!AN10)</f>
        <v/>
      </c>
      <c r="AJ17" s="6" t="str">
        <f>IF(ISERROR(lookups!AQ10),"",lookups!AQ10)</f>
        <v/>
      </c>
      <c r="AK17" s="6" t="str">
        <f>IF(ISERROR(lookups!AT10),"",lookups!AT10)</f>
        <v/>
      </c>
      <c r="AL17" s="6" t="str">
        <f t="shared" si="4"/>
        <v/>
      </c>
      <c r="AM17" s="6" t="str">
        <f t="shared" si="5"/>
        <v/>
      </c>
      <c r="AN17" s="6" t="str">
        <f>IF(ISERROR(lookups!AY10),"",lookups!AY10)</f>
        <v/>
      </c>
      <c r="AO17" s="6" t="str">
        <f t="shared" si="6"/>
        <v/>
      </c>
      <c r="AP17" s="6" t="str">
        <f>IF(ISERROR(lookups!BC10),"",lookups!BC10)</f>
        <v/>
      </c>
      <c r="AQ17" s="124" t="str">
        <f>IF(ISERROR(lookups!BF10),"",lookups!BF10)</f>
        <v/>
      </c>
    </row>
    <row r="18" spans="1:43" ht="14.25" x14ac:dyDescent="0.45">
      <c r="A18" t="str">
        <f>IF('5. Trigger species (global)'!B14&lt;&gt;"",'5. Trigger species (global)'!B14,"")</f>
        <v/>
      </c>
      <c r="B18" s="123" t="str">
        <f>IF(ISERROR(lookups!W11),"",lookups!W11)</f>
        <v/>
      </c>
      <c r="C18" s="6" t="str">
        <f>IF(ISERROR(lookups!Z11),"",lookups!Z11)</f>
        <v/>
      </c>
      <c r="D18" s="6" t="str">
        <f>IF(ISERROR(lookups!AC11),"",lookups!AA11)</f>
        <v/>
      </c>
      <c r="E18" s="6" t="str">
        <f>IF(ISERROR(lookups!AF11),"",lookups!AF11)</f>
        <v/>
      </c>
      <c r="F18" s="6" t="str">
        <f>IF(ISERROR(lookups!AI11),"",lookups!AI11)</f>
        <v/>
      </c>
      <c r="G18" s="6" t="str">
        <f>IF(ISERROR(lookups!AL11),"",lookups!AL11)</f>
        <v/>
      </c>
      <c r="H18" s="6" t="str">
        <f>IF(ISERROR(lookups!AO11),"",lookups!AO11)</f>
        <v/>
      </c>
      <c r="I18" s="6" t="str">
        <f>IF(ISERROR(lookups!AR11),"",lookups!AR11)</f>
        <v/>
      </c>
      <c r="J18" s="6" t="str">
        <f>IF(ISERROR(lookups!AU11),"",lookups!AU11)</f>
        <v/>
      </c>
      <c r="K18" s="6" t="str">
        <f>IF(ISERROR(lookups!AU11),"",lookups!AV11)</f>
        <v/>
      </c>
      <c r="L18" s="6" t="str">
        <f>IF(ISERROR(lookups!AW11),"",lookups!AW11)</f>
        <v/>
      </c>
      <c r="M18" s="6" t="str">
        <f>IF(ISERROR(lookups!AY11),"",lookups!AZ11)</f>
        <v/>
      </c>
      <c r="N18" s="6" t="str">
        <f>IF(ISERROR(lookups!BA11),"",lookups!BA11)</f>
        <v/>
      </c>
      <c r="O18" s="6" t="str">
        <f>IF(ISERROR(lookups!BD11),"",lookups!BD11)</f>
        <v/>
      </c>
      <c r="P18" s="123" t="str">
        <f>IF(ISERROR(lookups!X11),"",lookups!X11)</f>
        <v/>
      </c>
      <c r="Q18" s="6" t="str">
        <f>IF(ISERROR(lookups!AA11),"",lookups!AA11)</f>
        <v/>
      </c>
      <c r="R18" s="6" t="str">
        <f>IF(ISERROR(lookups!AD11),"",lookups!AD11)</f>
        <v/>
      </c>
      <c r="S18" s="6" t="str">
        <f>IF(ISERROR(lookups!AG11),"",lookups!AG11)</f>
        <v/>
      </c>
      <c r="T18" s="6" t="str">
        <f>IF(ISERROR(lookups!AJ11),"",lookups!AJ11)</f>
        <v/>
      </c>
      <c r="U18" s="6" t="str">
        <f>IF(ISERROR(lookups!AM11),"",lookups!AM11)</f>
        <v/>
      </c>
      <c r="V18" s="6" t="str">
        <f>IF(ISERROR(lookups!AP11),"",lookups!AP11)</f>
        <v/>
      </c>
      <c r="W18" s="6" t="str">
        <f>IF(ISERROR(lookups!AS11),"",lookups!AS11)</f>
        <v/>
      </c>
      <c r="X18" s="6" t="str">
        <f t="shared" si="1"/>
        <v/>
      </c>
      <c r="Y18" s="6" t="str">
        <f t="shared" si="2"/>
        <v/>
      </c>
      <c r="Z18" s="6" t="str">
        <f>IF(ISERROR(lookups!AX11),"",lookups!AX11)</f>
        <v/>
      </c>
      <c r="AA18" s="6" t="str">
        <f t="shared" si="3"/>
        <v/>
      </c>
      <c r="AB18" s="6" t="str">
        <f>IF(ISERROR(lookups!BB11),"",lookups!BB11)</f>
        <v/>
      </c>
      <c r="AC18" s="6" t="str">
        <f>IF(ISERROR(lookups!BE11),"",lookups!BE11)</f>
        <v/>
      </c>
      <c r="AD18" s="123" t="str">
        <f>IF(ISERROR(lookups!Y11),"",lookups!Y11)</f>
        <v/>
      </c>
      <c r="AE18" s="6" t="str">
        <f>IF(ISERROR(lookups!AB11),"",lookups!AB11)</f>
        <v/>
      </c>
      <c r="AF18" s="6" t="str">
        <f>IF(ISERROR(lookups!AE11),"",lookups!AE11)</f>
        <v/>
      </c>
      <c r="AG18" s="6" t="str">
        <f>IF(ISERROR(lookups!AH11),"",lookups!AH11)</f>
        <v/>
      </c>
      <c r="AH18" s="6" t="str">
        <f>IF(ISERROR(lookups!AK11),"",lookups!AK11)</f>
        <v/>
      </c>
      <c r="AI18" s="6" t="str">
        <f>IF(ISERROR(lookups!AN11),"",lookups!AN11)</f>
        <v/>
      </c>
      <c r="AJ18" s="6" t="str">
        <f>IF(ISERROR(lookups!AQ11),"",lookups!AQ11)</f>
        <v/>
      </c>
      <c r="AK18" s="6" t="str">
        <f>IF(ISERROR(lookups!AT11),"",lookups!AT11)</f>
        <v/>
      </c>
      <c r="AL18" s="6" t="str">
        <f t="shared" si="4"/>
        <v/>
      </c>
      <c r="AM18" s="6" t="str">
        <f t="shared" si="5"/>
        <v/>
      </c>
      <c r="AN18" s="6" t="str">
        <f>IF(ISERROR(lookups!AY11),"",lookups!AY11)</f>
        <v/>
      </c>
      <c r="AO18" s="6" t="str">
        <f t="shared" si="6"/>
        <v/>
      </c>
      <c r="AP18" s="6" t="str">
        <f>IF(ISERROR(lookups!BC11),"",lookups!BC11)</f>
        <v/>
      </c>
      <c r="AQ18" s="124" t="str">
        <f>IF(ISERROR(lookups!BF11),"",lookups!BF11)</f>
        <v/>
      </c>
    </row>
    <row r="19" spans="1:43" ht="14.25" x14ac:dyDescent="0.45">
      <c r="A19" t="str">
        <f>IF('5. Trigger species (global)'!B15&lt;&gt;"",'5. Trigger species (global)'!B15,"")</f>
        <v/>
      </c>
      <c r="B19" s="123" t="str">
        <f>IF(ISERROR(lookups!W12),"",lookups!W12)</f>
        <v/>
      </c>
      <c r="C19" s="6" t="str">
        <f>IF(ISERROR(lookups!Z12),"",lookups!Z12)</f>
        <v/>
      </c>
      <c r="D19" s="6" t="str">
        <f>IF(ISERROR(lookups!AC12),"",lookups!AA12)</f>
        <v/>
      </c>
      <c r="E19" s="6" t="str">
        <f>IF(ISERROR(lookups!AF12),"",lookups!AF12)</f>
        <v/>
      </c>
      <c r="F19" s="6" t="str">
        <f>IF(ISERROR(lookups!AI12),"",lookups!AI12)</f>
        <v/>
      </c>
      <c r="G19" s="6" t="str">
        <f>IF(ISERROR(lookups!AL12),"",lookups!AL12)</f>
        <v/>
      </c>
      <c r="H19" s="6" t="str">
        <f>IF(ISERROR(lookups!AO12),"",lookups!AO12)</f>
        <v/>
      </c>
      <c r="I19" s="6" t="str">
        <f>IF(ISERROR(lookups!AR12),"",lookups!AR12)</f>
        <v/>
      </c>
      <c r="J19" s="6" t="str">
        <f>IF(ISERROR(lookups!AU12),"",lookups!AU12)</f>
        <v/>
      </c>
      <c r="K19" s="6" t="str">
        <f>IF(ISERROR(lookups!AU12),"",lookups!AV12)</f>
        <v/>
      </c>
      <c r="L19" s="6" t="str">
        <f>IF(ISERROR(lookups!AW12),"",lookups!AW12)</f>
        <v/>
      </c>
      <c r="M19" s="6" t="str">
        <f>IF(ISERROR(lookups!AY12),"",lookups!AZ12)</f>
        <v/>
      </c>
      <c r="N19" s="6" t="str">
        <f>IF(ISERROR(lookups!BA12),"",lookups!BA12)</f>
        <v/>
      </c>
      <c r="O19" s="6" t="str">
        <f>IF(ISERROR(lookups!BD12),"",lookups!BD12)</f>
        <v/>
      </c>
      <c r="P19" s="123" t="str">
        <f>IF(ISERROR(lookups!X12),"",lookups!X12)</f>
        <v/>
      </c>
      <c r="Q19" s="6" t="str">
        <f>IF(ISERROR(lookups!AA12),"",lookups!AA12)</f>
        <v/>
      </c>
      <c r="R19" s="6" t="str">
        <f>IF(ISERROR(lookups!AD12),"",lookups!AD12)</f>
        <v/>
      </c>
      <c r="S19" s="6" t="str">
        <f>IF(ISERROR(lookups!AG12),"",lookups!AG12)</f>
        <v/>
      </c>
      <c r="T19" s="6" t="str">
        <f>IF(ISERROR(lookups!AJ12),"",lookups!AJ12)</f>
        <v/>
      </c>
      <c r="U19" s="6" t="str">
        <f>IF(ISERROR(lookups!AM12),"",lookups!AM12)</f>
        <v/>
      </c>
      <c r="V19" s="6" t="str">
        <f>IF(ISERROR(lookups!AP12),"",lookups!AP12)</f>
        <v/>
      </c>
      <c r="W19" s="6" t="str">
        <f>IF(ISERROR(lookups!AS12),"",lookups!AS12)</f>
        <v/>
      </c>
      <c r="X19" s="6" t="str">
        <f t="shared" si="1"/>
        <v/>
      </c>
      <c r="Y19" s="6" t="str">
        <f t="shared" si="2"/>
        <v/>
      </c>
      <c r="Z19" s="6" t="str">
        <f>IF(ISERROR(lookups!AX12),"",lookups!AX12)</f>
        <v/>
      </c>
      <c r="AA19" s="6" t="str">
        <f t="shared" si="3"/>
        <v/>
      </c>
      <c r="AB19" s="6" t="str">
        <f>IF(ISERROR(lookups!BB12),"",lookups!BB12)</f>
        <v/>
      </c>
      <c r="AC19" s="6" t="str">
        <f>IF(ISERROR(lookups!BE12),"",lookups!BE12)</f>
        <v/>
      </c>
      <c r="AD19" s="123" t="str">
        <f>IF(ISERROR(lookups!Y12),"",lookups!Y12)</f>
        <v/>
      </c>
      <c r="AE19" s="6" t="str">
        <f>IF(ISERROR(lookups!AB12),"",lookups!AB12)</f>
        <v/>
      </c>
      <c r="AF19" s="6" t="str">
        <f>IF(ISERROR(lookups!AE12),"",lookups!AE12)</f>
        <v/>
      </c>
      <c r="AG19" s="6" t="str">
        <f>IF(ISERROR(lookups!AH12),"",lookups!AH12)</f>
        <v/>
      </c>
      <c r="AH19" s="6" t="str">
        <f>IF(ISERROR(lookups!AK12),"",lookups!AK12)</f>
        <v/>
      </c>
      <c r="AI19" s="6" t="str">
        <f>IF(ISERROR(lookups!AN12),"",lookups!AN12)</f>
        <v/>
      </c>
      <c r="AJ19" s="6" t="str">
        <f>IF(ISERROR(lookups!AQ12),"",lookups!AQ12)</f>
        <v/>
      </c>
      <c r="AK19" s="6" t="str">
        <f>IF(ISERROR(lookups!AT12),"",lookups!AT12)</f>
        <v/>
      </c>
      <c r="AL19" s="6" t="str">
        <f t="shared" si="4"/>
        <v/>
      </c>
      <c r="AM19" s="6" t="str">
        <f t="shared" si="5"/>
        <v/>
      </c>
      <c r="AN19" s="6" t="str">
        <f>IF(ISERROR(lookups!AY12),"",lookups!AY12)</f>
        <v/>
      </c>
      <c r="AO19" s="6" t="str">
        <f t="shared" si="6"/>
        <v/>
      </c>
      <c r="AP19" s="6" t="str">
        <f>IF(ISERROR(lookups!BC12),"",lookups!BC12)</f>
        <v/>
      </c>
      <c r="AQ19" s="124" t="str">
        <f>IF(ISERROR(lookups!BF12),"",lookups!BF12)</f>
        <v/>
      </c>
    </row>
    <row r="20" spans="1:43" ht="14.25" x14ac:dyDescent="0.45">
      <c r="A20" t="str">
        <f>IF('5. Trigger species (global)'!B16&lt;&gt;"",'5. Trigger species (global)'!B16,"")</f>
        <v/>
      </c>
      <c r="B20" s="123" t="str">
        <f>IF(ISERROR(lookups!W13),"",lookups!W13)</f>
        <v/>
      </c>
      <c r="C20" s="6" t="str">
        <f>IF(ISERROR(lookups!Z13),"",lookups!Z13)</f>
        <v/>
      </c>
      <c r="D20" s="6" t="str">
        <f>IF(ISERROR(lookups!AC13),"",lookups!AA13)</f>
        <v/>
      </c>
      <c r="E20" s="6" t="str">
        <f>IF(ISERROR(lookups!AF13),"",lookups!AF13)</f>
        <v/>
      </c>
      <c r="F20" s="6" t="str">
        <f>IF(ISERROR(lookups!AI13),"",lookups!AI13)</f>
        <v/>
      </c>
      <c r="G20" s="6" t="str">
        <f>IF(ISERROR(lookups!AL13),"",lookups!AL13)</f>
        <v/>
      </c>
      <c r="H20" s="6" t="str">
        <f>IF(ISERROR(lookups!AO13),"",lookups!AO13)</f>
        <v/>
      </c>
      <c r="I20" s="6" t="str">
        <f>IF(ISERROR(lookups!AR13),"",lookups!AR13)</f>
        <v/>
      </c>
      <c r="J20" s="6" t="str">
        <f>IF(ISERROR(lookups!AU13),"",lookups!AU13)</f>
        <v/>
      </c>
      <c r="K20" s="6" t="str">
        <f>IF(ISERROR(lookups!AU13),"",lookups!AV13)</f>
        <v/>
      </c>
      <c r="L20" s="6" t="str">
        <f>IF(ISERROR(lookups!AW13),"",lookups!AW13)</f>
        <v/>
      </c>
      <c r="M20" s="6" t="str">
        <f>IF(ISERROR(lookups!AY13),"",lookups!AZ13)</f>
        <v/>
      </c>
      <c r="N20" s="6" t="str">
        <f>IF(ISERROR(lookups!BA13),"",lookups!BA13)</f>
        <v/>
      </c>
      <c r="O20" s="6" t="str">
        <f>IF(ISERROR(lookups!BD13),"",lookups!BD13)</f>
        <v/>
      </c>
      <c r="P20" s="123" t="str">
        <f>IF(ISERROR(lookups!X13),"",lookups!X13)</f>
        <v/>
      </c>
      <c r="Q20" s="6" t="str">
        <f>IF(ISERROR(lookups!AA13),"",lookups!AA13)</f>
        <v/>
      </c>
      <c r="R20" s="6" t="str">
        <f>IF(ISERROR(lookups!AD13),"",lookups!AD13)</f>
        <v/>
      </c>
      <c r="S20" s="6" t="str">
        <f>IF(ISERROR(lookups!AG13),"",lookups!AG13)</f>
        <v/>
      </c>
      <c r="T20" s="6" t="str">
        <f>IF(ISERROR(lookups!AJ13),"",lookups!AJ13)</f>
        <v/>
      </c>
      <c r="U20" s="6" t="str">
        <f>IF(ISERROR(lookups!AM13),"",lookups!AM13)</f>
        <v/>
      </c>
      <c r="V20" s="6" t="str">
        <f>IF(ISERROR(lookups!AP13),"",lookups!AP13)</f>
        <v/>
      </c>
      <c r="W20" s="6" t="str">
        <f>IF(ISERROR(lookups!AS13),"",lookups!AS13)</f>
        <v/>
      </c>
      <c r="X20" s="6" t="str">
        <f t="shared" si="1"/>
        <v/>
      </c>
      <c r="Y20" s="6" t="str">
        <f t="shared" si="2"/>
        <v/>
      </c>
      <c r="Z20" s="6" t="str">
        <f>IF(ISERROR(lookups!AX13),"",lookups!AX13)</f>
        <v/>
      </c>
      <c r="AA20" s="6" t="str">
        <f t="shared" si="3"/>
        <v/>
      </c>
      <c r="AB20" s="6" t="str">
        <f>IF(ISERROR(lookups!BB13),"",lookups!BB13)</f>
        <v/>
      </c>
      <c r="AC20" s="6" t="str">
        <f>IF(ISERROR(lookups!BE13),"",lookups!BE13)</f>
        <v/>
      </c>
      <c r="AD20" s="123" t="str">
        <f>IF(ISERROR(lookups!Y13),"",lookups!Y13)</f>
        <v/>
      </c>
      <c r="AE20" s="6" t="str">
        <f>IF(ISERROR(lookups!AB13),"",lookups!AB13)</f>
        <v/>
      </c>
      <c r="AF20" s="6" t="str">
        <f>IF(ISERROR(lookups!AE13),"",lookups!AE13)</f>
        <v/>
      </c>
      <c r="AG20" s="6" t="str">
        <f>IF(ISERROR(lookups!AH13),"",lookups!AH13)</f>
        <v/>
      </c>
      <c r="AH20" s="6" t="str">
        <f>IF(ISERROR(lookups!AK13),"",lookups!AK13)</f>
        <v/>
      </c>
      <c r="AI20" s="6" t="str">
        <f>IF(ISERROR(lookups!AN13),"",lookups!AN13)</f>
        <v/>
      </c>
      <c r="AJ20" s="6" t="str">
        <f>IF(ISERROR(lookups!AQ13),"",lookups!AQ13)</f>
        <v/>
      </c>
      <c r="AK20" s="6" t="str">
        <f>IF(ISERROR(lookups!AT13),"",lookups!AT13)</f>
        <v/>
      </c>
      <c r="AL20" s="6" t="str">
        <f t="shared" si="4"/>
        <v/>
      </c>
      <c r="AM20" s="6" t="str">
        <f t="shared" si="5"/>
        <v/>
      </c>
      <c r="AN20" s="6" t="str">
        <f>IF(ISERROR(lookups!AY13),"",lookups!AY13)</f>
        <v/>
      </c>
      <c r="AO20" s="6" t="str">
        <f t="shared" si="6"/>
        <v/>
      </c>
      <c r="AP20" s="6" t="str">
        <f>IF(ISERROR(lookups!BC13),"",lookups!BC13)</f>
        <v/>
      </c>
      <c r="AQ20" s="124" t="str">
        <f>IF(ISERROR(lookups!BF13),"",lookups!BF13)</f>
        <v/>
      </c>
    </row>
    <row r="21" spans="1:43" ht="14.25" x14ac:dyDescent="0.45">
      <c r="A21" t="str">
        <f>IF('5. Trigger species (global)'!B17&lt;&gt;"",'5. Trigger species (global)'!B17,"")</f>
        <v/>
      </c>
      <c r="B21" s="123" t="str">
        <f>IF(ISERROR(lookups!W14),"",lookups!W14)</f>
        <v/>
      </c>
      <c r="C21" s="6" t="str">
        <f>IF(ISERROR(lookups!Z14),"",lookups!Z14)</f>
        <v/>
      </c>
      <c r="D21" s="6" t="str">
        <f>IF(ISERROR(lookups!AC14),"",lookups!AA14)</f>
        <v/>
      </c>
      <c r="E21" s="6" t="str">
        <f>IF(ISERROR(lookups!AF14),"",lookups!AF14)</f>
        <v/>
      </c>
      <c r="F21" s="6" t="str">
        <f>IF(ISERROR(lookups!AI14),"",lookups!AI14)</f>
        <v/>
      </c>
      <c r="G21" s="6" t="str">
        <f>IF(ISERROR(lookups!AL14),"",lookups!AL14)</f>
        <v/>
      </c>
      <c r="H21" s="6" t="str">
        <f>IF(ISERROR(lookups!AO14),"",lookups!AO14)</f>
        <v/>
      </c>
      <c r="I21" s="6" t="str">
        <f>IF(ISERROR(lookups!AR14),"",lookups!AR14)</f>
        <v/>
      </c>
      <c r="J21" s="6" t="str">
        <f>IF(ISERROR(lookups!AU14),"",lookups!AU14)</f>
        <v/>
      </c>
      <c r="K21" s="6" t="str">
        <f>IF(ISERROR(lookups!AU14),"",lookups!AV14)</f>
        <v/>
      </c>
      <c r="L21" s="6" t="str">
        <f>IF(ISERROR(lookups!AW14),"",lookups!AW14)</f>
        <v/>
      </c>
      <c r="M21" s="6" t="str">
        <f>IF(ISERROR(lookups!AY14),"",lookups!AZ14)</f>
        <v/>
      </c>
      <c r="N21" s="6" t="str">
        <f>IF(ISERROR(lookups!BA14),"",lookups!BA14)</f>
        <v/>
      </c>
      <c r="O21" s="6" t="str">
        <f>IF(ISERROR(lookups!BD14),"",lookups!BD14)</f>
        <v/>
      </c>
      <c r="P21" s="123" t="str">
        <f>IF(ISERROR(lookups!X14),"",lookups!X14)</f>
        <v/>
      </c>
      <c r="Q21" s="6" t="str">
        <f>IF(ISERROR(lookups!AA14),"",lookups!AA14)</f>
        <v/>
      </c>
      <c r="R21" s="6" t="str">
        <f>IF(ISERROR(lookups!AD14),"",lookups!AD14)</f>
        <v/>
      </c>
      <c r="S21" s="6" t="str">
        <f>IF(ISERROR(lookups!AG14),"",lookups!AG14)</f>
        <v/>
      </c>
      <c r="T21" s="6" t="str">
        <f>IF(ISERROR(lookups!AJ14),"",lookups!AJ14)</f>
        <v/>
      </c>
      <c r="U21" s="6" t="str">
        <f>IF(ISERROR(lookups!AM14),"",lookups!AM14)</f>
        <v/>
      </c>
      <c r="V21" s="6" t="str">
        <f>IF(ISERROR(lookups!AP14),"",lookups!AP14)</f>
        <v/>
      </c>
      <c r="W21" s="6" t="str">
        <f>IF(ISERROR(lookups!AS14),"",lookups!AS14)</f>
        <v/>
      </c>
      <c r="X21" s="6" t="str">
        <f t="shared" si="1"/>
        <v/>
      </c>
      <c r="Y21" s="6" t="str">
        <f t="shared" si="2"/>
        <v/>
      </c>
      <c r="Z21" s="6" t="str">
        <f>IF(ISERROR(lookups!AX14),"",lookups!AX14)</f>
        <v/>
      </c>
      <c r="AA21" s="6" t="str">
        <f t="shared" si="3"/>
        <v/>
      </c>
      <c r="AB21" s="6" t="str">
        <f>IF(ISERROR(lookups!BB14),"",lookups!BB14)</f>
        <v/>
      </c>
      <c r="AC21" s="6" t="str">
        <f>IF(ISERROR(lookups!BE14),"",lookups!BE14)</f>
        <v/>
      </c>
      <c r="AD21" s="123" t="str">
        <f>IF(ISERROR(lookups!Y14),"",lookups!Y14)</f>
        <v/>
      </c>
      <c r="AE21" s="6" t="str">
        <f>IF(ISERROR(lookups!AB14),"",lookups!AB14)</f>
        <v/>
      </c>
      <c r="AF21" s="6" t="str">
        <f>IF(ISERROR(lookups!AE14),"",lookups!AE14)</f>
        <v/>
      </c>
      <c r="AG21" s="6" t="str">
        <f>IF(ISERROR(lookups!AH14),"",lookups!AH14)</f>
        <v/>
      </c>
      <c r="AH21" s="6" t="str">
        <f>IF(ISERROR(lookups!AK14),"",lookups!AK14)</f>
        <v/>
      </c>
      <c r="AI21" s="6" t="str">
        <f>IF(ISERROR(lookups!AN14),"",lookups!AN14)</f>
        <v/>
      </c>
      <c r="AJ21" s="6" t="str">
        <f>IF(ISERROR(lookups!AQ14),"",lookups!AQ14)</f>
        <v/>
      </c>
      <c r="AK21" s="6" t="str">
        <f>IF(ISERROR(lookups!AT14),"",lookups!AT14)</f>
        <v/>
      </c>
      <c r="AL21" s="6" t="str">
        <f t="shared" si="4"/>
        <v/>
      </c>
      <c r="AM21" s="6" t="str">
        <f t="shared" si="5"/>
        <v/>
      </c>
      <c r="AN21" s="6" t="str">
        <f>IF(ISERROR(lookups!AY14),"",lookups!AY14)</f>
        <v/>
      </c>
      <c r="AO21" s="6" t="str">
        <f t="shared" si="6"/>
        <v/>
      </c>
      <c r="AP21" s="6" t="str">
        <f>IF(ISERROR(lookups!BC14),"",lookups!BC14)</f>
        <v/>
      </c>
      <c r="AQ21" s="124" t="str">
        <f>IF(ISERROR(lookups!BF14),"",lookups!BF14)</f>
        <v/>
      </c>
    </row>
    <row r="22" spans="1:43" ht="14.25" x14ac:dyDescent="0.45">
      <c r="A22" t="str">
        <f>IF('5. Trigger species (global)'!B18&lt;&gt;"",'5. Trigger species (global)'!B18,"")</f>
        <v/>
      </c>
      <c r="B22" s="123" t="str">
        <f>IF(ISERROR(lookups!W15),"",lookups!W15)</f>
        <v/>
      </c>
      <c r="C22" s="6" t="str">
        <f>IF(ISERROR(lookups!Z15),"",lookups!Z15)</f>
        <v/>
      </c>
      <c r="D22" s="6" t="str">
        <f>IF(ISERROR(lookups!AC15),"",lookups!AA15)</f>
        <v/>
      </c>
      <c r="E22" s="6" t="str">
        <f>IF(ISERROR(lookups!AF15),"",lookups!AF15)</f>
        <v/>
      </c>
      <c r="F22" s="6" t="str">
        <f>IF(ISERROR(lookups!AI15),"",lookups!AI15)</f>
        <v/>
      </c>
      <c r="G22" s="6" t="str">
        <f>IF(ISERROR(lookups!AL15),"",lookups!AL15)</f>
        <v/>
      </c>
      <c r="H22" s="6" t="str">
        <f>IF(ISERROR(lookups!AO15),"",lookups!AO15)</f>
        <v/>
      </c>
      <c r="I22" s="6" t="str">
        <f>IF(ISERROR(lookups!AR15),"",lookups!AR15)</f>
        <v/>
      </c>
      <c r="J22" s="6" t="str">
        <f>IF(ISERROR(lookups!AU15),"",lookups!AU15)</f>
        <v/>
      </c>
      <c r="K22" s="6" t="str">
        <f>IF(ISERROR(lookups!AU15),"",lookups!AV15)</f>
        <v/>
      </c>
      <c r="L22" s="6" t="str">
        <f>IF(ISERROR(lookups!AW15),"",lookups!AW15)</f>
        <v/>
      </c>
      <c r="M22" s="6" t="str">
        <f>IF(ISERROR(lookups!AY15),"",lookups!AZ15)</f>
        <v/>
      </c>
      <c r="N22" s="6" t="str">
        <f>IF(ISERROR(lookups!BA15),"",lookups!BA15)</f>
        <v/>
      </c>
      <c r="O22" s="6" t="str">
        <f>IF(ISERROR(lookups!BD15),"",lookups!BD15)</f>
        <v/>
      </c>
      <c r="P22" s="123" t="str">
        <f>IF(ISERROR(lookups!X15),"",lookups!X15)</f>
        <v/>
      </c>
      <c r="Q22" s="6" t="str">
        <f>IF(ISERROR(lookups!AA15),"",lookups!AA15)</f>
        <v/>
      </c>
      <c r="R22" s="6" t="str">
        <f>IF(ISERROR(lookups!AD15),"",lookups!AD15)</f>
        <v/>
      </c>
      <c r="S22" s="6" t="str">
        <f>IF(ISERROR(lookups!AG15),"",lookups!AG15)</f>
        <v/>
      </c>
      <c r="T22" s="6" t="str">
        <f>IF(ISERROR(lookups!AJ15),"",lookups!AJ15)</f>
        <v/>
      </c>
      <c r="U22" s="6" t="str">
        <f>IF(ISERROR(lookups!AM15),"",lookups!AM15)</f>
        <v/>
      </c>
      <c r="V22" s="6" t="str">
        <f>IF(ISERROR(lookups!AP15),"",lookups!AP15)</f>
        <v/>
      </c>
      <c r="W22" s="6" t="str">
        <f>IF(ISERROR(lookups!AS15),"",lookups!AS15)</f>
        <v/>
      </c>
      <c r="X22" s="6" t="str">
        <f t="shared" si="1"/>
        <v/>
      </c>
      <c r="Y22" s="6" t="str">
        <f t="shared" si="2"/>
        <v/>
      </c>
      <c r="Z22" s="6" t="str">
        <f>IF(ISERROR(lookups!AX15),"",lookups!AX15)</f>
        <v/>
      </c>
      <c r="AA22" s="6" t="str">
        <f t="shared" si="3"/>
        <v/>
      </c>
      <c r="AB22" s="6" t="str">
        <f>IF(ISERROR(lookups!BB15),"",lookups!BB15)</f>
        <v/>
      </c>
      <c r="AC22" s="6" t="str">
        <f>IF(ISERROR(lookups!BE15),"",lookups!BE15)</f>
        <v/>
      </c>
      <c r="AD22" s="123" t="str">
        <f>IF(ISERROR(lookups!Y15),"",lookups!Y15)</f>
        <v/>
      </c>
      <c r="AE22" s="6" t="str">
        <f>IF(ISERROR(lookups!AB15),"",lookups!AB15)</f>
        <v/>
      </c>
      <c r="AF22" s="6" t="str">
        <f>IF(ISERROR(lookups!AE15),"",lookups!AE15)</f>
        <v/>
      </c>
      <c r="AG22" s="6" t="str">
        <f>IF(ISERROR(lookups!AH15),"",lookups!AH15)</f>
        <v/>
      </c>
      <c r="AH22" s="6" t="str">
        <f>IF(ISERROR(lookups!AK15),"",lookups!AK15)</f>
        <v/>
      </c>
      <c r="AI22" s="6" t="str">
        <f>IF(ISERROR(lookups!AN15),"",lookups!AN15)</f>
        <v/>
      </c>
      <c r="AJ22" s="6" t="str">
        <f>IF(ISERROR(lookups!AQ15),"",lookups!AQ15)</f>
        <v/>
      </c>
      <c r="AK22" s="6" t="str">
        <f>IF(ISERROR(lookups!AT15),"",lookups!AT15)</f>
        <v/>
      </c>
      <c r="AL22" s="6" t="str">
        <f t="shared" si="4"/>
        <v/>
      </c>
      <c r="AM22" s="6" t="str">
        <f t="shared" si="5"/>
        <v/>
      </c>
      <c r="AN22" s="6" t="str">
        <f>IF(ISERROR(lookups!AY15),"",lookups!AY15)</f>
        <v/>
      </c>
      <c r="AO22" s="6" t="str">
        <f t="shared" si="6"/>
        <v/>
      </c>
      <c r="AP22" s="6" t="str">
        <f>IF(ISERROR(lookups!BC15),"",lookups!BC15)</f>
        <v/>
      </c>
      <c r="AQ22" s="124" t="str">
        <f>IF(ISERROR(lookups!BF15),"",lookups!BF15)</f>
        <v/>
      </c>
    </row>
    <row r="23" spans="1:43" ht="14.25" x14ac:dyDescent="0.45">
      <c r="A23" t="str">
        <f>IF('5. Trigger species (global)'!B19&lt;&gt;"",'5. Trigger species (global)'!B19,"")</f>
        <v/>
      </c>
      <c r="B23" s="123" t="str">
        <f>IF(ISERROR(lookups!W16),"",lookups!W16)</f>
        <v/>
      </c>
      <c r="C23" s="6" t="str">
        <f>IF(ISERROR(lookups!Z16),"",lookups!Z16)</f>
        <v/>
      </c>
      <c r="D23" s="6" t="str">
        <f>IF(ISERROR(lookups!AC16),"",lookups!AA16)</f>
        <v/>
      </c>
      <c r="E23" s="6" t="str">
        <f>IF(ISERROR(lookups!AF16),"",lookups!AF16)</f>
        <v/>
      </c>
      <c r="F23" s="6" t="str">
        <f>IF(ISERROR(lookups!AI16),"",lookups!AI16)</f>
        <v/>
      </c>
      <c r="G23" s="6" t="str">
        <f>IF(ISERROR(lookups!AL16),"",lookups!AL16)</f>
        <v/>
      </c>
      <c r="H23" s="6" t="str">
        <f>IF(ISERROR(lookups!AO16),"",lookups!AO16)</f>
        <v/>
      </c>
      <c r="I23" s="6" t="str">
        <f>IF(ISERROR(lookups!AR16),"",lookups!AR16)</f>
        <v/>
      </c>
      <c r="J23" s="6" t="str">
        <f>IF(ISERROR(lookups!AU16),"",lookups!AU16)</f>
        <v/>
      </c>
      <c r="K23" s="6" t="str">
        <f>IF(ISERROR(lookups!AU16),"",lookups!AV16)</f>
        <v/>
      </c>
      <c r="L23" s="6" t="str">
        <f>IF(ISERROR(lookups!AW16),"",lookups!AW16)</f>
        <v/>
      </c>
      <c r="M23" s="6" t="str">
        <f>IF(ISERROR(lookups!AY16),"",lookups!AZ16)</f>
        <v/>
      </c>
      <c r="N23" s="6" t="str">
        <f>IF(ISERROR(lookups!BA16),"",lookups!BA16)</f>
        <v/>
      </c>
      <c r="O23" s="6" t="str">
        <f>IF(ISERROR(lookups!BD16),"",lookups!BD16)</f>
        <v/>
      </c>
      <c r="P23" s="123" t="str">
        <f>IF(ISERROR(lookups!X16),"",lookups!X16)</f>
        <v/>
      </c>
      <c r="Q23" s="6" t="str">
        <f>IF(ISERROR(lookups!AA16),"",lookups!AA16)</f>
        <v/>
      </c>
      <c r="R23" s="6" t="str">
        <f>IF(ISERROR(lookups!AD16),"",lookups!AD16)</f>
        <v/>
      </c>
      <c r="S23" s="6" t="str">
        <f>IF(ISERROR(lookups!AG16),"",lookups!AG16)</f>
        <v/>
      </c>
      <c r="T23" s="6" t="str">
        <f>IF(ISERROR(lookups!AJ16),"",lookups!AJ16)</f>
        <v/>
      </c>
      <c r="U23" s="6" t="str">
        <f>IF(ISERROR(lookups!AM16),"",lookups!AM16)</f>
        <v/>
      </c>
      <c r="V23" s="6" t="str">
        <f>IF(ISERROR(lookups!AP16),"",lookups!AP16)</f>
        <v/>
      </c>
      <c r="W23" s="6" t="str">
        <f>IF(ISERROR(lookups!AS16),"",lookups!AS16)</f>
        <v/>
      </c>
      <c r="X23" s="6" t="str">
        <f t="shared" si="1"/>
        <v/>
      </c>
      <c r="Y23" s="6" t="str">
        <f t="shared" si="2"/>
        <v/>
      </c>
      <c r="Z23" s="6" t="str">
        <f>IF(ISERROR(lookups!AX16),"",lookups!AX16)</f>
        <v/>
      </c>
      <c r="AA23" s="6" t="str">
        <f t="shared" si="3"/>
        <v/>
      </c>
      <c r="AB23" s="6" t="str">
        <f>IF(ISERROR(lookups!BB16),"",lookups!BB16)</f>
        <v/>
      </c>
      <c r="AC23" s="6" t="str">
        <f>IF(ISERROR(lookups!BE16),"",lookups!BE16)</f>
        <v/>
      </c>
      <c r="AD23" s="123" t="str">
        <f>IF(ISERROR(lookups!Y16),"",lookups!Y16)</f>
        <v/>
      </c>
      <c r="AE23" s="6" t="str">
        <f>IF(ISERROR(lookups!AB16),"",lookups!AB16)</f>
        <v/>
      </c>
      <c r="AF23" s="6" t="str">
        <f>IF(ISERROR(lookups!AE16),"",lookups!AE16)</f>
        <v/>
      </c>
      <c r="AG23" s="6" t="str">
        <f>IF(ISERROR(lookups!AH16),"",lookups!AH16)</f>
        <v/>
      </c>
      <c r="AH23" s="6" t="str">
        <f>IF(ISERROR(lookups!AK16),"",lookups!AK16)</f>
        <v/>
      </c>
      <c r="AI23" s="6" t="str">
        <f>IF(ISERROR(lookups!AN16),"",lookups!AN16)</f>
        <v/>
      </c>
      <c r="AJ23" s="6" t="str">
        <f>IF(ISERROR(lookups!AQ16),"",lookups!AQ16)</f>
        <v/>
      </c>
      <c r="AK23" s="6" t="str">
        <f>IF(ISERROR(lookups!AT16),"",lookups!AT16)</f>
        <v/>
      </c>
      <c r="AL23" s="6" t="str">
        <f t="shared" si="4"/>
        <v/>
      </c>
      <c r="AM23" s="6" t="str">
        <f t="shared" si="5"/>
        <v/>
      </c>
      <c r="AN23" s="6" t="str">
        <f>IF(ISERROR(lookups!AY16),"",lookups!AY16)</f>
        <v/>
      </c>
      <c r="AO23" s="6" t="str">
        <f t="shared" si="6"/>
        <v/>
      </c>
      <c r="AP23" s="6" t="str">
        <f>IF(ISERROR(lookups!BC16),"",lookups!BC16)</f>
        <v/>
      </c>
      <c r="AQ23" s="124" t="str">
        <f>IF(ISERROR(lookups!BF16),"",lookups!BF16)</f>
        <v/>
      </c>
    </row>
    <row r="24" spans="1:43" ht="14.25" x14ac:dyDescent="0.45">
      <c r="A24" t="str">
        <f>IF('5. Trigger species (global)'!B20&lt;&gt;"",'5. Trigger species (global)'!B20,"")</f>
        <v/>
      </c>
      <c r="B24" s="123" t="str">
        <f>IF(ISERROR(lookups!W17),"",lookups!W17)</f>
        <v/>
      </c>
      <c r="C24" s="6" t="str">
        <f>IF(ISERROR(lookups!Z17),"",lookups!Z17)</f>
        <v/>
      </c>
      <c r="D24" s="6" t="str">
        <f>IF(ISERROR(lookups!AC17),"",lookups!AA17)</f>
        <v/>
      </c>
      <c r="E24" s="6" t="str">
        <f>IF(ISERROR(lookups!AF17),"",lookups!AF17)</f>
        <v/>
      </c>
      <c r="F24" s="6" t="str">
        <f>IF(ISERROR(lookups!AI17),"",lookups!AI17)</f>
        <v/>
      </c>
      <c r="G24" s="6" t="str">
        <f>IF(ISERROR(lookups!AL17),"",lookups!AL17)</f>
        <v/>
      </c>
      <c r="H24" s="6" t="str">
        <f>IF(ISERROR(lookups!AO17),"",lookups!AO17)</f>
        <v/>
      </c>
      <c r="I24" s="6" t="str">
        <f>IF(ISERROR(lookups!AR17),"",lookups!AR17)</f>
        <v/>
      </c>
      <c r="J24" s="6" t="str">
        <f>IF(ISERROR(lookups!AU17),"",lookups!AU17)</f>
        <v/>
      </c>
      <c r="K24" s="6" t="str">
        <f>IF(ISERROR(lookups!AU17),"",lookups!AV17)</f>
        <v/>
      </c>
      <c r="L24" s="6" t="str">
        <f>IF(ISERROR(lookups!AW17),"",lookups!AW17)</f>
        <v/>
      </c>
      <c r="M24" s="6" t="str">
        <f>IF(ISERROR(lookups!AY17),"",lookups!AZ17)</f>
        <v/>
      </c>
      <c r="N24" s="6" t="str">
        <f>IF(ISERROR(lookups!BA17),"",lookups!BA17)</f>
        <v/>
      </c>
      <c r="O24" s="6" t="str">
        <f>IF(ISERROR(lookups!BD17),"",lookups!BD17)</f>
        <v/>
      </c>
      <c r="P24" s="123" t="str">
        <f>IF(ISERROR(lookups!X17),"",lookups!X17)</f>
        <v/>
      </c>
      <c r="Q24" s="6" t="str">
        <f>IF(ISERROR(lookups!AA17),"",lookups!AA17)</f>
        <v/>
      </c>
      <c r="R24" s="6" t="str">
        <f>IF(ISERROR(lookups!AD17),"",lookups!AD17)</f>
        <v/>
      </c>
      <c r="S24" s="6" t="str">
        <f>IF(ISERROR(lookups!AG17),"",lookups!AG17)</f>
        <v/>
      </c>
      <c r="T24" s="6" t="str">
        <f>IF(ISERROR(lookups!AJ17),"",lookups!AJ17)</f>
        <v/>
      </c>
      <c r="U24" s="6" t="str">
        <f>IF(ISERROR(lookups!AM17),"",lookups!AM17)</f>
        <v/>
      </c>
      <c r="V24" s="6" t="str">
        <f>IF(ISERROR(lookups!AP17),"",lookups!AP17)</f>
        <v/>
      </c>
      <c r="W24" s="6" t="str">
        <f>IF(ISERROR(lookups!AS17),"",lookups!AS17)</f>
        <v/>
      </c>
      <c r="X24" s="6" t="str">
        <f t="shared" si="1"/>
        <v/>
      </c>
      <c r="Y24" s="6" t="str">
        <f t="shared" si="2"/>
        <v/>
      </c>
      <c r="Z24" s="6" t="str">
        <f>IF(ISERROR(lookups!AX17),"",lookups!AX17)</f>
        <v/>
      </c>
      <c r="AA24" s="6" t="str">
        <f t="shared" si="3"/>
        <v/>
      </c>
      <c r="AB24" s="6" t="str">
        <f>IF(ISERROR(lookups!BB17),"",lookups!BB17)</f>
        <v/>
      </c>
      <c r="AC24" s="6" t="str">
        <f>IF(ISERROR(lookups!BE17),"",lookups!BE17)</f>
        <v/>
      </c>
      <c r="AD24" s="123" t="str">
        <f>IF(ISERROR(lookups!Y17),"",lookups!Y17)</f>
        <v/>
      </c>
      <c r="AE24" s="6" t="str">
        <f>IF(ISERROR(lookups!AB17),"",lookups!AB17)</f>
        <v/>
      </c>
      <c r="AF24" s="6" t="str">
        <f>IF(ISERROR(lookups!AE17),"",lookups!AE17)</f>
        <v/>
      </c>
      <c r="AG24" s="6" t="str">
        <f>IF(ISERROR(lookups!AH17),"",lookups!AH17)</f>
        <v/>
      </c>
      <c r="AH24" s="6" t="str">
        <f>IF(ISERROR(lookups!AK17),"",lookups!AK17)</f>
        <v/>
      </c>
      <c r="AI24" s="6" t="str">
        <f>IF(ISERROR(lookups!AN17),"",lookups!AN17)</f>
        <v/>
      </c>
      <c r="AJ24" s="6" t="str">
        <f>IF(ISERROR(lookups!AQ17),"",lookups!AQ17)</f>
        <v/>
      </c>
      <c r="AK24" s="6" t="str">
        <f>IF(ISERROR(lookups!AT17),"",lookups!AT17)</f>
        <v/>
      </c>
      <c r="AL24" s="6" t="str">
        <f t="shared" si="4"/>
        <v/>
      </c>
      <c r="AM24" s="6" t="str">
        <f t="shared" si="5"/>
        <v/>
      </c>
      <c r="AN24" s="6" t="str">
        <f>IF(ISERROR(lookups!AY17),"",lookups!AY17)</f>
        <v/>
      </c>
      <c r="AO24" s="6" t="str">
        <f t="shared" si="6"/>
        <v/>
      </c>
      <c r="AP24" s="6" t="str">
        <f>IF(ISERROR(lookups!BC17),"",lookups!BC17)</f>
        <v/>
      </c>
      <c r="AQ24" s="124" t="str">
        <f>IF(ISERROR(lookups!BF17),"",lookups!BF17)</f>
        <v/>
      </c>
    </row>
    <row r="25" spans="1:43" ht="14.25" x14ac:dyDescent="0.45">
      <c r="A25" t="str">
        <f>IF('5. Trigger species (global)'!B21&lt;&gt;"",'5. Trigger species (global)'!B21,"")</f>
        <v/>
      </c>
      <c r="B25" s="123" t="str">
        <f>IF(ISERROR(lookups!W18),"",lookups!W18)</f>
        <v/>
      </c>
      <c r="C25" s="6" t="str">
        <f>IF(ISERROR(lookups!Z18),"",lookups!Z18)</f>
        <v/>
      </c>
      <c r="D25" s="6" t="str">
        <f>IF(ISERROR(lookups!AC18),"",lookups!AA18)</f>
        <v/>
      </c>
      <c r="E25" s="6" t="str">
        <f>IF(ISERROR(lookups!AF18),"",lookups!AF18)</f>
        <v/>
      </c>
      <c r="F25" s="6" t="str">
        <f>IF(ISERROR(lookups!AI18),"",lookups!AI18)</f>
        <v/>
      </c>
      <c r="G25" s="6" t="str">
        <f>IF(ISERROR(lookups!AL18),"",lookups!AL18)</f>
        <v/>
      </c>
      <c r="H25" s="6" t="str">
        <f>IF(ISERROR(lookups!AO18),"",lookups!AO18)</f>
        <v/>
      </c>
      <c r="I25" s="6" t="str">
        <f>IF(ISERROR(lookups!AR18),"",lookups!AR18)</f>
        <v/>
      </c>
      <c r="J25" s="6" t="str">
        <f>IF(ISERROR(lookups!AU18),"",lookups!AU18)</f>
        <v/>
      </c>
      <c r="K25" s="6" t="str">
        <f>IF(ISERROR(lookups!AU18),"",lookups!AV18)</f>
        <v/>
      </c>
      <c r="L25" s="6" t="str">
        <f>IF(ISERROR(lookups!AW18),"",lookups!AW18)</f>
        <v/>
      </c>
      <c r="M25" s="6" t="str">
        <f>IF(ISERROR(lookups!AY18),"",lookups!AZ18)</f>
        <v/>
      </c>
      <c r="N25" s="6" t="str">
        <f>IF(ISERROR(lookups!BA18),"",lookups!BA18)</f>
        <v/>
      </c>
      <c r="O25" s="6" t="str">
        <f>IF(ISERROR(lookups!BD18),"",lookups!BD18)</f>
        <v/>
      </c>
      <c r="P25" s="123" t="str">
        <f>IF(ISERROR(lookups!X18),"",lookups!X18)</f>
        <v/>
      </c>
      <c r="Q25" s="6" t="str">
        <f>IF(ISERROR(lookups!AA18),"",lookups!AA18)</f>
        <v/>
      </c>
      <c r="R25" s="6" t="str">
        <f>IF(ISERROR(lookups!AD18),"",lookups!AD18)</f>
        <v/>
      </c>
      <c r="S25" s="6" t="str">
        <f>IF(ISERROR(lookups!AG18),"",lookups!AG18)</f>
        <v/>
      </c>
      <c r="T25" s="6" t="str">
        <f>IF(ISERROR(lookups!AJ18),"",lookups!AJ18)</f>
        <v/>
      </c>
      <c r="U25" s="6" t="str">
        <f>IF(ISERROR(lookups!AM18),"",lookups!AM18)</f>
        <v/>
      </c>
      <c r="V25" s="6" t="str">
        <f>IF(ISERROR(lookups!AP18),"",lookups!AP18)</f>
        <v/>
      </c>
      <c r="W25" s="6" t="str">
        <f>IF(ISERROR(lookups!AS18),"",lookups!AS18)</f>
        <v/>
      </c>
      <c r="X25" s="6" t="str">
        <f t="shared" si="1"/>
        <v/>
      </c>
      <c r="Y25" s="6" t="str">
        <f t="shared" si="2"/>
        <v/>
      </c>
      <c r="Z25" s="6" t="str">
        <f>IF(ISERROR(lookups!AX18),"",lookups!AX18)</f>
        <v/>
      </c>
      <c r="AA25" s="6" t="str">
        <f t="shared" si="3"/>
        <v/>
      </c>
      <c r="AB25" s="6" t="str">
        <f>IF(ISERROR(lookups!BB18),"",lookups!BB18)</f>
        <v/>
      </c>
      <c r="AC25" s="6" t="str">
        <f>IF(ISERROR(lookups!BE18),"",lookups!BE18)</f>
        <v/>
      </c>
      <c r="AD25" s="123" t="str">
        <f>IF(ISERROR(lookups!Y18),"",lookups!Y18)</f>
        <v/>
      </c>
      <c r="AE25" s="6" t="str">
        <f>IF(ISERROR(lookups!AB18),"",lookups!AB18)</f>
        <v/>
      </c>
      <c r="AF25" s="6" t="str">
        <f>IF(ISERROR(lookups!AE18),"",lookups!AE18)</f>
        <v/>
      </c>
      <c r="AG25" s="6" t="str">
        <f>IF(ISERROR(lookups!AH18),"",lookups!AH18)</f>
        <v/>
      </c>
      <c r="AH25" s="6" t="str">
        <f>IF(ISERROR(lookups!AK18),"",lookups!AK18)</f>
        <v/>
      </c>
      <c r="AI25" s="6" t="str">
        <f>IF(ISERROR(lookups!AN18),"",lookups!AN18)</f>
        <v/>
      </c>
      <c r="AJ25" s="6" t="str">
        <f>IF(ISERROR(lookups!AQ18),"",lookups!AQ18)</f>
        <v/>
      </c>
      <c r="AK25" s="6" t="str">
        <f>IF(ISERROR(lookups!AT18),"",lookups!AT18)</f>
        <v/>
      </c>
      <c r="AL25" s="6" t="str">
        <f t="shared" si="4"/>
        <v/>
      </c>
      <c r="AM25" s="6" t="str">
        <f t="shared" si="5"/>
        <v/>
      </c>
      <c r="AN25" s="6" t="str">
        <f>IF(ISERROR(lookups!AY18),"",lookups!AY18)</f>
        <v/>
      </c>
      <c r="AO25" s="6" t="str">
        <f t="shared" si="6"/>
        <v/>
      </c>
      <c r="AP25" s="6" t="str">
        <f>IF(ISERROR(lookups!BC18),"",lookups!BC18)</f>
        <v/>
      </c>
      <c r="AQ25" s="124" t="str">
        <f>IF(ISERROR(lookups!BF18),"",lookups!BF18)</f>
        <v/>
      </c>
    </row>
    <row r="26" spans="1:43" ht="14.25" x14ac:dyDescent="0.45">
      <c r="A26" t="str">
        <f>IF('5. Trigger species (global)'!B22&lt;&gt;"",'5. Trigger species (global)'!B22,"")</f>
        <v/>
      </c>
      <c r="B26" s="123" t="str">
        <f>IF(ISERROR(lookups!W19),"",lookups!W19)</f>
        <v/>
      </c>
      <c r="C26" s="6" t="str">
        <f>IF(ISERROR(lookups!Z19),"",lookups!Z19)</f>
        <v/>
      </c>
      <c r="D26" s="6" t="str">
        <f>IF(ISERROR(lookups!AC19),"",lookups!AA19)</f>
        <v/>
      </c>
      <c r="E26" s="6" t="str">
        <f>IF(ISERROR(lookups!AF19),"",lookups!AF19)</f>
        <v/>
      </c>
      <c r="F26" s="6" t="str">
        <f>IF(ISERROR(lookups!AI19),"",lookups!AI19)</f>
        <v/>
      </c>
      <c r="G26" s="6" t="str">
        <f>IF(ISERROR(lookups!AL19),"",lookups!AL19)</f>
        <v/>
      </c>
      <c r="H26" s="6" t="str">
        <f>IF(ISERROR(lookups!AO19),"",lookups!AO19)</f>
        <v/>
      </c>
      <c r="I26" s="6" t="str">
        <f>IF(ISERROR(lookups!AR19),"",lookups!AR19)</f>
        <v/>
      </c>
      <c r="J26" s="6" t="str">
        <f>IF(ISERROR(lookups!AU19),"",lookups!AU19)</f>
        <v/>
      </c>
      <c r="K26" s="6" t="str">
        <f>IF(ISERROR(lookups!AU19),"",lookups!AV19)</f>
        <v/>
      </c>
      <c r="L26" s="6" t="str">
        <f>IF(ISERROR(lookups!AW19),"",lookups!AW19)</f>
        <v/>
      </c>
      <c r="M26" s="6" t="str">
        <f>IF(ISERROR(lookups!AY19),"",lookups!AZ19)</f>
        <v/>
      </c>
      <c r="N26" s="6" t="str">
        <f>IF(ISERROR(lookups!BA19),"",lookups!BA19)</f>
        <v/>
      </c>
      <c r="O26" s="6" t="str">
        <f>IF(ISERROR(lookups!BD19),"",lookups!BD19)</f>
        <v/>
      </c>
      <c r="P26" s="123" t="str">
        <f>IF(ISERROR(lookups!X19),"",lookups!X19)</f>
        <v/>
      </c>
      <c r="Q26" s="6" t="str">
        <f>IF(ISERROR(lookups!AA19),"",lookups!AA19)</f>
        <v/>
      </c>
      <c r="R26" s="6" t="str">
        <f>IF(ISERROR(lookups!AD19),"",lookups!AD19)</f>
        <v/>
      </c>
      <c r="S26" s="6" t="str">
        <f>IF(ISERROR(lookups!AG19),"",lookups!AG19)</f>
        <v/>
      </c>
      <c r="T26" s="6" t="str">
        <f>IF(ISERROR(lookups!AJ19),"",lookups!AJ19)</f>
        <v/>
      </c>
      <c r="U26" s="6" t="str">
        <f>IF(ISERROR(lookups!AM19),"",lookups!AM19)</f>
        <v/>
      </c>
      <c r="V26" s="6" t="str">
        <f>IF(ISERROR(lookups!AP19),"",lookups!AP19)</f>
        <v/>
      </c>
      <c r="W26" s="6" t="str">
        <f>IF(ISERROR(lookups!AS19),"",lookups!AS19)</f>
        <v/>
      </c>
      <c r="X26" s="6" t="str">
        <f t="shared" si="1"/>
        <v/>
      </c>
      <c r="Y26" s="6" t="str">
        <f t="shared" si="2"/>
        <v/>
      </c>
      <c r="Z26" s="6" t="str">
        <f>IF(ISERROR(lookups!AX19),"",lookups!AX19)</f>
        <v/>
      </c>
      <c r="AA26" s="6" t="str">
        <f t="shared" si="3"/>
        <v/>
      </c>
      <c r="AB26" s="6" t="str">
        <f>IF(ISERROR(lookups!BB19),"",lookups!BB19)</f>
        <v/>
      </c>
      <c r="AC26" s="6" t="str">
        <f>IF(ISERROR(lookups!BE19),"",lookups!BE19)</f>
        <v/>
      </c>
      <c r="AD26" s="123" t="str">
        <f>IF(ISERROR(lookups!Y19),"",lookups!Y19)</f>
        <v/>
      </c>
      <c r="AE26" s="6" t="str">
        <f>IF(ISERROR(lookups!AB19),"",lookups!AB19)</f>
        <v/>
      </c>
      <c r="AF26" s="6" t="str">
        <f>IF(ISERROR(lookups!AE19),"",lookups!AE19)</f>
        <v/>
      </c>
      <c r="AG26" s="6" t="str">
        <f>IF(ISERROR(lookups!AH19),"",lookups!AH19)</f>
        <v/>
      </c>
      <c r="AH26" s="6" t="str">
        <f>IF(ISERROR(lookups!AK19),"",lookups!AK19)</f>
        <v/>
      </c>
      <c r="AI26" s="6" t="str">
        <f>IF(ISERROR(lookups!AN19),"",lookups!AN19)</f>
        <v/>
      </c>
      <c r="AJ26" s="6" t="str">
        <f>IF(ISERROR(lookups!AQ19),"",lookups!AQ19)</f>
        <v/>
      </c>
      <c r="AK26" s="6" t="str">
        <f>IF(ISERROR(lookups!AT19),"",lookups!AT19)</f>
        <v/>
      </c>
      <c r="AL26" s="6" t="str">
        <f t="shared" si="4"/>
        <v/>
      </c>
      <c r="AM26" s="6" t="str">
        <f t="shared" si="5"/>
        <v/>
      </c>
      <c r="AN26" s="6" t="str">
        <f>IF(ISERROR(lookups!AY19),"",lookups!AY19)</f>
        <v/>
      </c>
      <c r="AO26" s="6" t="str">
        <f t="shared" si="6"/>
        <v/>
      </c>
      <c r="AP26" s="6" t="str">
        <f>IF(ISERROR(lookups!BC19),"",lookups!BC19)</f>
        <v/>
      </c>
      <c r="AQ26" s="124" t="str">
        <f>IF(ISERROR(lookups!BF19),"",lookups!BF19)</f>
        <v/>
      </c>
    </row>
    <row r="27" spans="1:43" ht="14.25" x14ac:dyDescent="0.45">
      <c r="A27" t="str">
        <f>IF('5. Trigger species (global)'!B23&lt;&gt;"",'5. Trigger species (global)'!B23,"")</f>
        <v/>
      </c>
      <c r="B27" s="123" t="str">
        <f>IF(ISERROR(lookups!W20),"",lookups!W20)</f>
        <v/>
      </c>
      <c r="C27" s="6" t="str">
        <f>IF(ISERROR(lookups!Z20),"",lookups!Z20)</f>
        <v/>
      </c>
      <c r="D27" s="6" t="str">
        <f>IF(ISERROR(lookups!AC20),"",lookups!AA20)</f>
        <v/>
      </c>
      <c r="E27" s="6" t="str">
        <f>IF(ISERROR(lookups!AF20),"",lookups!AF20)</f>
        <v/>
      </c>
      <c r="F27" s="6" t="str">
        <f>IF(ISERROR(lookups!AI20),"",lookups!AI20)</f>
        <v/>
      </c>
      <c r="G27" s="6" t="str">
        <f>IF(ISERROR(lookups!AL20),"",lookups!AL20)</f>
        <v/>
      </c>
      <c r="H27" s="6" t="str">
        <f>IF(ISERROR(lookups!AO20),"",lookups!AO20)</f>
        <v/>
      </c>
      <c r="I27" s="6" t="str">
        <f>IF(ISERROR(lookups!AR20),"",lookups!AR20)</f>
        <v/>
      </c>
      <c r="J27" s="6" t="str">
        <f>IF(ISERROR(lookups!AU20),"",lookups!AU20)</f>
        <v/>
      </c>
      <c r="K27" s="6" t="str">
        <f>IF(ISERROR(lookups!AU20),"",lookups!AV20)</f>
        <v/>
      </c>
      <c r="L27" s="6" t="str">
        <f>IF(ISERROR(lookups!AW20),"",lookups!AW20)</f>
        <v/>
      </c>
      <c r="M27" s="6" t="str">
        <f>IF(ISERROR(lookups!AY20),"",lookups!AZ20)</f>
        <v/>
      </c>
      <c r="N27" s="6" t="str">
        <f>IF(ISERROR(lookups!BA20),"",lookups!BA20)</f>
        <v/>
      </c>
      <c r="O27" s="6" t="str">
        <f>IF(ISERROR(lookups!BD20),"",lookups!BD20)</f>
        <v/>
      </c>
      <c r="P27" s="123" t="str">
        <f>IF(ISERROR(lookups!X20),"",lookups!X20)</f>
        <v/>
      </c>
      <c r="Q27" s="6" t="str">
        <f>IF(ISERROR(lookups!AA20),"",lookups!AA20)</f>
        <v/>
      </c>
      <c r="R27" s="6" t="str">
        <f>IF(ISERROR(lookups!AD20),"",lookups!AD20)</f>
        <v/>
      </c>
      <c r="S27" s="6" t="str">
        <f>IF(ISERROR(lookups!AG20),"",lookups!AG20)</f>
        <v/>
      </c>
      <c r="T27" s="6" t="str">
        <f>IF(ISERROR(lookups!AJ20),"",lookups!AJ20)</f>
        <v/>
      </c>
      <c r="U27" s="6" t="str">
        <f>IF(ISERROR(lookups!AM20),"",lookups!AM20)</f>
        <v/>
      </c>
      <c r="V27" s="6" t="str">
        <f>IF(ISERROR(lookups!AP20),"",lookups!AP20)</f>
        <v/>
      </c>
      <c r="W27" s="6" t="str">
        <f>IF(ISERROR(lookups!AS20),"",lookups!AS20)</f>
        <v/>
      </c>
      <c r="X27" s="6" t="str">
        <f t="shared" si="1"/>
        <v/>
      </c>
      <c r="Y27" s="6" t="str">
        <f t="shared" si="2"/>
        <v/>
      </c>
      <c r="Z27" s="6" t="str">
        <f>IF(ISERROR(lookups!AX20),"",lookups!AX20)</f>
        <v/>
      </c>
      <c r="AA27" s="6" t="str">
        <f t="shared" si="3"/>
        <v/>
      </c>
      <c r="AB27" s="6" t="str">
        <f>IF(ISERROR(lookups!BB20),"",lookups!BB20)</f>
        <v/>
      </c>
      <c r="AC27" s="6" t="str">
        <f>IF(ISERROR(lookups!BE20),"",lookups!BE20)</f>
        <v/>
      </c>
      <c r="AD27" s="123" t="str">
        <f>IF(ISERROR(lookups!Y20),"",lookups!Y20)</f>
        <v/>
      </c>
      <c r="AE27" s="6" t="str">
        <f>IF(ISERROR(lookups!AB20),"",lookups!AB20)</f>
        <v/>
      </c>
      <c r="AF27" s="6" t="str">
        <f>IF(ISERROR(lookups!AE20),"",lookups!AE20)</f>
        <v/>
      </c>
      <c r="AG27" s="6" t="str">
        <f>IF(ISERROR(lookups!AH20),"",lookups!AH20)</f>
        <v/>
      </c>
      <c r="AH27" s="6" t="str">
        <f>IF(ISERROR(lookups!AK20),"",lookups!AK20)</f>
        <v/>
      </c>
      <c r="AI27" s="6" t="str">
        <f>IF(ISERROR(lookups!AN20),"",lookups!AN20)</f>
        <v/>
      </c>
      <c r="AJ27" s="6" t="str">
        <f>IF(ISERROR(lookups!AQ20),"",lookups!AQ20)</f>
        <v/>
      </c>
      <c r="AK27" s="6" t="str">
        <f>IF(ISERROR(lookups!AT20),"",lookups!AT20)</f>
        <v/>
      </c>
      <c r="AL27" s="6" t="str">
        <f t="shared" si="4"/>
        <v/>
      </c>
      <c r="AM27" s="6" t="str">
        <f t="shared" si="5"/>
        <v/>
      </c>
      <c r="AN27" s="6" t="str">
        <f>IF(ISERROR(lookups!AY20),"",lookups!AY20)</f>
        <v/>
      </c>
      <c r="AO27" s="6" t="str">
        <f t="shared" si="6"/>
        <v/>
      </c>
      <c r="AP27" s="6" t="str">
        <f>IF(ISERROR(lookups!BC20),"",lookups!BC20)</f>
        <v/>
      </c>
      <c r="AQ27" s="124" t="str">
        <f>IF(ISERROR(lookups!BF20),"",lookups!BF20)</f>
        <v/>
      </c>
    </row>
    <row r="28" spans="1:43" ht="14.25" x14ac:dyDescent="0.45">
      <c r="A28" t="str">
        <f>IF('5. Trigger species (global)'!B24&lt;&gt;"",'5. Trigger species (global)'!B24,"")</f>
        <v/>
      </c>
      <c r="B28" s="123" t="str">
        <f>IF(ISERROR(lookups!W21),"",lookups!W21)</f>
        <v/>
      </c>
      <c r="C28" s="6" t="str">
        <f>IF(ISERROR(lookups!Z21),"",lookups!Z21)</f>
        <v/>
      </c>
      <c r="D28" s="6" t="str">
        <f>IF(ISERROR(lookups!AC21),"",lookups!AA21)</f>
        <v/>
      </c>
      <c r="E28" s="6" t="str">
        <f>IF(ISERROR(lookups!AF21),"",lookups!AF21)</f>
        <v/>
      </c>
      <c r="F28" s="6" t="str">
        <f>IF(ISERROR(lookups!AI21),"",lookups!AI21)</f>
        <v/>
      </c>
      <c r="G28" s="6" t="str">
        <f>IF(ISERROR(lookups!AL21),"",lookups!AL21)</f>
        <v/>
      </c>
      <c r="H28" s="6" t="str">
        <f>IF(ISERROR(lookups!AO21),"",lookups!AO21)</f>
        <v/>
      </c>
      <c r="I28" s="6" t="str">
        <f>IF(ISERROR(lookups!AR21),"",lookups!AR21)</f>
        <v/>
      </c>
      <c r="J28" s="6" t="str">
        <f>IF(ISERROR(lookups!AU21),"",lookups!AU21)</f>
        <v/>
      </c>
      <c r="K28" s="6" t="str">
        <f>IF(ISERROR(lookups!AU21),"",lookups!AV21)</f>
        <v/>
      </c>
      <c r="L28" s="6" t="str">
        <f>IF(ISERROR(lookups!AW21),"",lookups!AW21)</f>
        <v/>
      </c>
      <c r="M28" s="6" t="str">
        <f>IF(ISERROR(lookups!AY21),"",lookups!AZ21)</f>
        <v/>
      </c>
      <c r="N28" s="6" t="str">
        <f>IF(ISERROR(lookups!BA21),"",lookups!BA21)</f>
        <v/>
      </c>
      <c r="O28" s="6" t="str">
        <f>IF(ISERROR(lookups!BD21),"",lookups!BD21)</f>
        <v/>
      </c>
      <c r="P28" s="123" t="str">
        <f>IF(ISERROR(lookups!X21),"",lookups!X21)</f>
        <v/>
      </c>
      <c r="Q28" s="6" t="str">
        <f>IF(ISERROR(lookups!AA21),"",lookups!AA21)</f>
        <v/>
      </c>
      <c r="R28" s="6" t="str">
        <f>IF(ISERROR(lookups!AD21),"",lookups!AD21)</f>
        <v/>
      </c>
      <c r="S28" s="6" t="str">
        <f>IF(ISERROR(lookups!AG21),"",lookups!AG21)</f>
        <v/>
      </c>
      <c r="T28" s="6" t="str">
        <f>IF(ISERROR(lookups!AJ21),"",lookups!AJ21)</f>
        <v/>
      </c>
      <c r="U28" s="6" t="str">
        <f>IF(ISERROR(lookups!AM21),"",lookups!AM21)</f>
        <v/>
      </c>
      <c r="V28" s="6" t="str">
        <f>IF(ISERROR(lookups!AP21),"",lookups!AP21)</f>
        <v/>
      </c>
      <c r="W28" s="6" t="str">
        <f>IF(ISERROR(lookups!AS21),"",lookups!AS21)</f>
        <v/>
      </c>
      <c r="X28" s="6" t="str">
        <f t="shared" si="1"/>
        <v/>
      </c>
      <c r="Y28" s="6" t="str">
        <f t="shared" si="2"/>
        <v/>
      </c>
      <c r="Z28" s="6" t="str">
        <f>IF(ISERROR(lookups!AX21),"",lookups!AX21)</f>
        <v/>
      </c>
      <c r="AA28" s="6" t="str">
        <f t="shared" si="3"/>
        <v/>
      </c>
      <c r="AB28" s="6" t="str">
        <f>IF(ISERROR(lookups!BB21),"",lookups!BB21)</f>
        <v/>
      </c>
      <c r="AC28" s="6" t="str">
        <f>IF(ISERROR(lookups!BE21),"",lookups!BE21)</f>
        <v/>
      </c>
      <c r="AD28" s="123" t="str">
        <f>IF(ISERROR(lookups!Y21),"",lookups!Y21)</f>
        <v/>
      </c>
      <c r="AE28" s="6" t="str">
        <f>IF(ISERROR(lookups!AB21),"",lookups!AB21)</f>
        <v/>
      </c>
      <c r="AF28" s="6" t="str">
        <f>IF(ISERROR(lookups!AE21),"",lookups!AE21)</f>
        <v/>
      </c>
      <c r="AG28" s="6" t="str">
        <f>IF(ISERROR(lookups!AH21),"",lookups!AH21)</f>
        <v/>
      </c>
      <c r="AH28" s="6" t="str">
        <f>IF(ISERROR(lookups!AK21),"",lookups!AK21)</f>
        <v/>
      </c>
      <c r="AI28" s="6" t="str">
        <f>IF(ISERROR(lookups!AN21),"",lookups!AN21)</f>
        <v/>
      </c>
      <c r="AJ28" s="6" t="str">
        <f>IF(ISERROR(lookups!AQ21),"",lookups!AQ21)</f>
        <v/>
      </c>
      <c r="AK28" s="6" t="str">
        <f>IF(ISERROR(lookups!AT21),"",lookups!AT21)</f>
        <v/>
      </c>
      <c r="AL28" s="6" t="str">
        <f t="shared" si="4"/>
        <v/>
      </c>
      <c r="AM28" s="6" t="str">
        <f t="shared" si="5"/>
        <v/>
      </c>
      <c r="AN28" s="6" t="str">
        <f>IF(ISERROR(lookups!AY21),"",lookups!AY21)</f>
        <v/>
      </c>
      <c r="AO28" s="6" t="str">
        <f t="shared" si="6"/>
        <v/>
      </c>
      <c r="AP28" s="6" t="str">
        <f>IF(ISERROR(lookups!BC21),"",lookups!BC21)</f>
        <v/>
      </c>
      <c r="AQ28" s="124" t="str">
        <f>IF(ISERROR(lookups!BF21),"",lookups!BF21)</f>
        <v/>
      </c>
    </row>
    <row r="29" spans="1:43" ht="14.25" x14ac:dyDescent="0.45">
      <c r="A29" t="str">
        <f>IF('5. Trigger species (global)'!B25&lt;&gt;"",'5. Trigger species (global)'!B25,"")</f>
        <v/>
      </c>
      <c r="B29" s="123" t="str">
        <f>IF(ISERROR(lookups!W22),"",lookups!W22)</f>
        <v/>
      </c>
      <c r="C29" s="6" t="str">
        <f>IF(ISERROR(lookups!Z22),"",lookups!Z22)</f>
        <v/>
      </c>
      <c r="D29" s="6" t="str">
        <f>IF(ISERROR(lookups!AC22),"",lookups!AA22)</f>
        <v/>
      </c>
      <c r="E29" s="6" t="str">
        <f>IF(ISERROR(lookups!AF22),"",lookups!AF22)</f>
        <v/>
      </c>
      <c r="F29" s="6" t="str">
        <f>IF(ISERROR(lookups!AI22),"",lookups!AI22)</f>
        <v/>
      </c>
      <c r="G29" s="6" t="str">
        <f>IF(ISERROR(lookups!AL22),"",lookups!AL22)</f>
        <v/>
      </c>
      <c r="H29" s="6" t="str">
        <f>IF(ISERROR(lookups!AO22),"",lookups!AO22)</f>
        <v/>
      </c>
      <c r="I29" s="6" t="str">
        <f>IF(ISERROR(lookups!AR22),"",lookups!AR22)</f>
        <v/>
      </c>
      <c r="J29" s="6" t="str">
        <f>IF(ISERROR(lookups!AU22),"",lookups!AU22)</f>
        <v/>
      </c>
      <c r="K29" s="6" t="str">
        <f>IF(ISERROR(lookups!AU22),"",lookups!AV22)</f>
        <v/>
      </c>
      <c r="L29" s="6" t="str">
        <f>IF(ISERROR(lookups!AW22),"",lookups!AW22)</f>
        <v/>
      </c>
      <c r="M29" s="6" t="str">
        <f>IF(ISERROR(lookups!AY22),"",lookups!AZ22)</f>
        <v/>
      </c>
      <c r="N29" s="6" t="str">
        <f>IF(ISERROR(lookups!BA22),"",lookups!BA22)</f>
        <v/>
      </c>
      <c r="O29" s="6" t="str">
        <f>IF(ISERROR(lookups!BD22),"",lookups!BD22)</f>
        <v/>
      </c>
      <c r="P29" s="123" t="str">
        <f>IF(ISERROR(lookups!X22),"",lookups!X22)</f>
        <v/>
      </c>
      <c r="Q29" s="6" t="str">
        <f>IF(ISERROR(lookups!AA22),"",lookups!AA22)</f>
        <v/>
      </c>
      <c r="R29" s="6" t="str">
        <f>IF(ISERROR(lookups!AD22),"",lookups!AD22)</f>
        <v/>
      </c>
      <c r="S29" s="6" t="str">
        <f>IF(ISERROR(lookups!AG22),"",lookups!AG22)</f>
        <v/>
      </c>
      <c r="T29" s="6" t="str">
        <f>IF(ISERROR(lookups!AJ22),"",lookups!AJ22)</f>
        <v/>
      </c>
      <c r="U29" s="6" t="str">
        <f>IF(ISERROR(lookups!AM22),"",lookups!AM22)</f>
        <v/>
      </c>
      <c r="V29" s="6" t="str">
        <f>IF(ISERROR(lookups!AP22),"",lookups!AP22)</f>
        <v/>
      </c>
      <c r="W29" s="6" t="str">
        <f>IF(ISERROR(lookups!AS22),"",lookups!AS22)</f>
        <v/>
      </c>
      <c r="X29" s="6" t="str">
        <f t="shared" si="1"/>
        <v/>
      </c>
      <c r="Y29" s="6" t="str">
        <f t="shared" si="2"/>
        <v/>
      </c>
      <c r="Z29" s="6" t="str">
        <f>IF(ISERROR(lookups!AX22),"",lookups!AX22)</f>
        <v/>
      </c>
      <c r="AA29" s="6" t="str">
        <f t="shared" si="3"/>
        <v/>
      </c>
      <c r="AB29" s="6" t="str">
        <f>IF(ISERROR(lookups!BB22),"",lookups!BB22)</f>
        <v/>
      </c>
      <c r="AC29" s="6" t="str">
        <f>IF(ISERROR(lookups!BE22),"",lookups!BE22)</f>
        <v/>
      </c>
      <c r="AD29" s="123" t="str">
        <f>IF(ISERROR(lookups!Y22),"",lookups!Y22)</f>
        <v/>
      </c>
      <c r="AE29" s="6" t="str">
        <f>IF(ISERROR(lookups!AB22),"",lookups!AB22)</f>
        <v/>
      </c>
      <c r="AF29" s="6" t="str">
        <f>IF(ISERROR(lookups!AE22),"",lookups!AE22)</f>
        <v/>
      </c>
      <c r="AG29" s="6" t="str">
        <f>IF(ISERROR(lookups!AH22),"",lookups!AH22)</f>
        <v/>
      </c>
      <c r="AH29" s="6" t="str">
        <f>IF(ISERROR(lookups!AK22),"",lookups!AK22)</f>
        <v/>
      </c>
      <c r="AI29" s="6" t="str">
        <f>IF(ISERROR(lookups!AN22),"",lookups!AN22)</f>
        <v/>
      </c>
      <c r="AJ29" s="6" t="str">
        <f>IF(ISERROR(lookups!AQ22),"",lookups!AQ22)</f>
        <v/>
      </c>
      <c r="AK29" s="6" t="str">
        <f>IF(ISERROR(lookups!AT22),"",lookups!AT22)</f>
        <v/>
      </c>
      <c r="AL29" s="6" t="str">
        <f t="shared" si="4"/>
        <v/>
      </c>
      <c r="AM29" s="6" t="str">
        <f t="shared" si="5"/>
        <v/>
      </c>
      <c r="AN29" s="6" t="str">
        <f>IF(ISERROR(lookups!AY22),"",lookups!AY22)</f>
        <v/>
      </c>
      <c r="AO29" s="6" t="str">
        <f t="shared" si="6"/>
        <v/>
      </c>
      <c r="AP29" s="6" t="str">
        <f>IF(ISERROR(lookups!BC22),"",lookups!BC22)</f>
        <v/>
      </c>
      <c r="AQ29" s="124" t="str">
        <f>IF(ISERROR(lookups!BF22),"",lookups!BF22)</f>
        <v/>
      </c>
    </row>
    <row r="30" spans="1:43" ht="14.25" x14ac:dyDescent="0.45">
      <c r="A30" t="str">
        <f>IF('5. Trigger species (global)'!B26&lt;&gt;"",'5. Trigger species (global)'!B26,"")</f>
        <v/>
      </c>
      <c r="B30" s="123" t="str">
        <f>IF(ISERROR(lookups!W23),"",lookups!W23)</f>
        <v/>
      </c>
      <c r="C30" s="6" t="str">
        <f>IF(ISERROR(lookups!Z23),"",lookups!Z23)</f>
        <v/>
      </c>
      <c r="D30" s="6" t="str">
        <f>IF(ISERROR(lookups!AC23),"",lookups!AA23)</f>
        <v/>
      </c>
      <c r="E30" s="6" t="str">
        <f>IF(ISERROR(lookups!AF23),"",lookups!AF23)</f>
        <v/>
      </c>
      <c r="F30" s="6" t="str">
        <f>IF(ISERROR(lookups!AI23),"",lookups!AI23)</f>
        <v/>
      </c>
      <c r="G30" s="6" t="str">
        <f>IF(ISERROR(lookups!AL23),"",lookups!AL23)</f>
        <v/>
      </c>
      <c r="H30" s="6" t="str">
        <f>IF(ISERROR(lookups!AO23),"",lookups!AO23)</f>
        <v/>
      </c>
      <c r="I30" s="6" t="str">
        <f>IF(ISERROR(lookups!AR23),"",lookups!AR23)</f>
        <v/>
      </c>
      <c r="J30" s="6" t="str">
        <f>IF(ISERROR(lookups!AU23),"",lookups!AU23)</f>
        <v/>
      </c>
      <c r="K30" s="6" t="str">
        <f>IF(ISERROR(lookups!AU23),"",lookups!AV23)</f>
        <v/>
      </c>
      <c r="L30" s="6" t="str">
        <f>IF(ISERROR(lookups!AW23),"",lookups!AW23)</f>
        <v/>
      </c>
      <c r="M30" s="6" t="str">
        <f>IF(ISERROR(lookups!AY23),"",lookups!AZ23)</f>
        <v/>
      </c>
      <c r="N30" s="6" t="str">
        <f>IF(ISERROR(lookups!BA23),"",lookups!BA23)</f>
        <v/>
      </c>
      <c r="O30" s="6" t="str">
        <f>IF(ISERROR(lookups!BD23),"",lookups!BD23)</f>
        <v/>
      </c>
      <c r="P30" s="123" t="str">
        <f>IF(ISERROR(lookups!X23),"",lookups!X23)</f>
        <v/>
      </c>
      <c r="Q30" s="6" t="str">
        <f>IF(ISERROR(lookups!AA23),"",lookups!AA23)</f>
        <v/>
      </c>
      <c r="R30" s="6" t="str">
        <f>IF(ISERROR(lookups!AD23),"",lookups!AD23)</f>
        <v/>
      </c>
      <c r="S30" s="6" t="str">
        <f>IF(ISERROR(lookups!AG23),"",lookups!AG23)</f>
        <v/>
      </c>
      <c r="T30" s="6" t="str">
        <f>IF(ISERROR(lookups!AJ23),"",lookups!AJ23)</f>
        <v/>
      </c>
      <c r="U30" s="6" t="str">
        <f>IF(ISERROR(lookups!AM23),"",lookups!AM23)</f>
        <v/>
      </c>
      <c r="V30" s="6" t="str">
        <f>IF(ISERROR(lookups!AP23),"",lookups!AP23)</f>
        <v/>
      </c>
      <c r="W30" s="6" t="str">
        <f>IF(ISERROR(lookups!AS23),"",lookups!AS23)</f>
        <v/>
      </c>
      <c r="X30" s="6" t="str">
        <f t="shared" si="1"/>
        <v/>
      </c>
      <c r="Y30" s="6" t="str">
        <f t="shared" si="2"/>
        <v/>
      </c>
      <c r="Z30" s="6" t="str">
        <f>IF(ISERROR(lookups!AX23),"",lookups!AX23)</f>
        <v/>
      </c>
      <c r="AA30" s="6" t="str">
        <f t="shared" si="3"/>
        <v/>
      </c>
      <c r="AB30" s="6" t="str">
        <f>IF(ISERROR(lookups!BB23),"",lookups!BB23)</f>
        <v/>
      </c>
      <c r="AC30" s="6" t="str">
        <f>IF(ISERROR(lookups!BE23),"",lookups!BE23)</f>
        <v/>
      </c>
      <c r="AD30" s="123" t="str">
        <f>IF(ISERROR(lookups!Y23),"",lookups!Y23)</f>
        <v/>
      </c>
      <c r="AE30" s="6" t="str">
        <f>IF(ISERROR(lookups!AB23),"",lookups!AB23)</f>
        <v/>
      </c>
      <c r="AF30" s="6" t="str">
        <f>IF(ISERROR(lookups!AE23),"",lookups!AE23)</f>
        <v/>
      </c>
      <c r="AG30" s="6" t="str">
        <f>IF(ISERROR(lookups!AH23),"",lookups!AH23)</f>
        <v/>
      </c>
      <c r="AH30" s="6" t="str">
        <f>IF(ISERROR(lookups!AK23),"",lookups!AK23)</f>
        <v/>
      </c>
      <c r="AI30" s="6" t="str">
        <f>IF(ISERROR(lookups!AN23),"",lookups!AN23)</f>
        <v/>
      </c>
      <c r="AJ30" s="6" t="str">
        <f>IF(ISERROR(lookups!AQ23),"",lookups!AQ23)</f>
        <v/>
      </c>
      <c r="AK30" s="6" t="str">
        <f>IF(ISERROR(lookups!AT23),"",lookups!AT23)</f>
        <v/>
      </c>
      <c r="AL30" s="6" t="str">
        <f t="shared" si="4"/>
        <v/>
      </c>
      <c r="AM30" s="6" t="str">
        <f t="shared" si="5"/>
        <v/>
      </c>
      <c r="AN30" s="6" t="str">
        <f>IF(ISERROR(lookups!AY23),"",lookups!AY23)</f>
        <v/>
      </c>
      <c r="AO30" s="6" t="str">
        <f t="shared" si="6"/>
        <v/>
      </c>
      <c r="AP30" s="6" t="str">
        <f>IF(ISERROR(lookups!BC23),"",lookups!BC23)</f>
        <v/>
      </c>
      <c r="AQ30" s="124" t="str">
        <f>IF(ISERROR(lookups!BF23),"",lookups!BF23)</f>
        <v/>
      </c>
    </row>
    <row r="31" spans="1:43" ht="14.25" x14ac:dyDescent="0.45">
      <c r="A31" t="str">
        <f>IF('5. Trigger species (global)'!B27&lt;&gt;"",'5. Trigger species (global)'!B27,"")</f>
        <v/>
      </c>
      <c r="B31" s="123" t="str">
        <f>IF(ISERROR(lookups!W24),"",lookups!W24)</f>
        <v/>
      </c>
      <c r="C31" s="6" t="str">
        <f>IF(ISERROR(lookups!Z24),"",lookups!Z24)</f>
        <v/>
      </c>
      <c r="D31" s="6" t="str">
        <f>IF(ISERROR(lookups!AC24),"",lookups!AA24)</f>
        <v/>
      </c>
      <c r="E31" s="6" t="str">
        <f>IF(ISERROR(lookups!AF24),"",lookups!AF24)</f>
        <v/>
      </c>
      <c r="F31" s="6" t="str">
        <f>IF(ISERROR(lookups!AI24),"",lookups!AI24)</f>
        <v/>
      </c>
      <c r="G31" s="6" t="str">
        <f>IF(ISERROR(lookups!AL24),"",lookups!AL24)</f>
        <v/>
      </c>
      <c r="H31" s="6" t="str">
        <f>IF(ISERROR(lookups!AO24),"",lookups!AO24)</f>
        <v/>
      </c>
      <c r="I31" s="6" t="str">
        <f>IF(ISERROR(lookups!AR24),"",lookups!AR24)</f>
        <v/>
      </c>
      <c r="J31" s="6" t="str">
        <f>IF(ISERROR(lookups!AU24),"",lookups!AU24)</f>
        <v/>
      </c>
      <c r="K31" s="6" t="str">
        <f>IF(ISERROR(lookups!AU24),"",lookups!AV24)</f>
        <v/>
      </c>
      <c r="L31" s="6" t="str">
        <f>IF(ISERROR(lookups!AW24),"",lookups!AW24)</f>
        <v/>
      </c>
      <c r="M31" s="6" t="str">
        <f>IF(ISERROR(lookups!AY24),"",lookups!AZ24)</f>
        <v/>
      </c>
      <c r="N31" s="6" t="str">
        <f>IF(ISERROR(lookups!BA24),"",lookups!BA24)</f>
        <v/>
      </c>
      <c r="O31" s="6" t="str">
        <f>IF(ISERROR(lookups!BD24),"",lookups!BD24)</f>
        <v/>
      </c>
      <c r="P31" s="123" t="str">
        <f>IF(ISERROR(lookups!X24),"",lookups!X24)</f>
        <v/>
      </c>
      <c r="Q31" s="6" t="str">
        <f>IF(ISERROR(lookups!AA24),"",lookups!AA24)</f>
        <v/>
      </c>
      <c r="R31" s="6" t="str">
        <f>IF(ISERROR(lookups!AD24),"",lookups!AD24)</f>
        <v/>
      </c>
      <c r="S31" s="6" t="str">
        <f>IF(ISERROR(lookups!AG24),"",lookups!AG24)</f>
        <v/>
      </c>
      <c r="T31" s="6" t="str">
        <f>IF(ISERROR(lookups!AJ24),"",lookups!AJ24)</f>
        <v/>
      </c>
      <c r="U31" s="6" t="str">
        <f>IF(ISERROR(lookups!AM24),"",lookups!AM24)</f>
        <v/>
      </c>
      <c r="V31" s="6" t="str">
        <f>IF(ISERROR(lookups!AP24),"",lookups!AP24)</f>
        <v/>
      </c>
      <c r="W31" s="6" t="str">
        <f>IF(ISERROR(lookups!AS24),"",lookups!AS24)</f>
        <v/>
      </c>
      <c r="X31" s="6" t="str">
        <f t="shared" si="1"/>
        <v/>
      </c>
      <c r="Y31" s="6" t="str">
        <f t="shared" si="2"/>
        <v/>
      </c>
      <c r="Z31" s="6" t="str">
        <f>IF(ISERROR(lookups!AX24),"",lookups!AX24)</f>
        <v/>
      </c>
      <c r="AA31" s="6" t="str">
        <f t="shared" si="3"/>
        <v/>
      </c>
      <c r="AB31" s="6" t="str">
        <f>IF(ISERROR(lookups!BB24),"",lookups!BB24)</f>
        <v/>
      </c>
      <c r="AC31" s="6" t="str">
        <f>IF(ISERROR(lookups!BE24),"",lookups!BE24)</f>
        <v/>
      </c>
      <c r="AD31" s="123" t="str">
        <f>IF(ISERROR(lookups!Y24),"",lookups!Y24)</f>
        <v/>
      </c>
      <c r="AE31" s="6" t="str">
        <f>IF(ISERROR(lookups!AB24),"",lookups!AB24)</f>
        <v/>
      </c>
      <c r="AF31" s="6" t="str">
        <f>IF(ISERROR(lookups!AE24),"",lookups!AE24)</f>
        <v/>
      </c>
      <c r="AG31" s="6" t="str">
        <f>IF(ISERROR(lookups!AH24),"",lookups!AH24)</f>
        <v/>
      </c>
      <c r="AH31" s="6" t="str">
        <f>IF(ISERROR(lookups!AK24),"",lookups!AK24)</f>
        <v/>
      </c>
      <c r="AI31" s="6" t="str">
        <f>IF(ISERROR(lookups!AN24),"",lookups!AN24)</f>
        <v/>
      </c>
      <c r="AJ31" s="6" t="str">
        <f>IF(ISERROR(lookups!AQ24),"",lookups!AQ24)</f>
        <v/>
      </c>
      <c r="AK31" s="6" t="str">
        <f>IF(ISERROR(lookups!AT24),"",lookups!AT24)</f>
        <v/>
      </c>
      <c r="AL31" s="6" t="str">
        <f t="shared" si="4"/>
        <v/>
      </c>
      <c r="AM31" s="6" t="str">
        <f t="shared" si="5"/>
        <v/>
      </c>
      <c r="AN31" s="6" t="str">
        <f>IF(ISERROR(lookups!AY24),"",lookups!AY24)</f>
        <v/>
      </c>
      <c r="AO31" s="6" t="str">
        <f t="shared" si="6"/>
        <v/>
      </c>
      <c r="AP31" s="6" t="str">
        <f>IF(ISERROR(lookups!BC24),"",lookups!BC24)</f>
        <v/>
      </c>
      <c r="AQ31" s="124" t="str">
        <f>IF(ISERROR(lookups!BF24),"",lookups!BF24)</f>
        <v/>
      </c>
    </row>
    <row r="32" spans="1:43" ht="14.25" x14ac:dyDescent="0.45">
      <c r="A32" t="str">
        <f>IF('5. Trigger species (global)'!B28&lt;&gt;"",'5. Trigger species (global)'!B28,"")</f>
        <v/>
      </c>
      <c r="B32" s="123" t="str">
        <f>IF(ISERROR(lookups!W25),"",lookups!W25)</f>
        <v/>
      </c>
      <c r="C32" s="6" t="str">
        <f>IF(ISERROR(lookups!Z25),"",lookups!Z25)</f>
        <v/>
      </c>
      <c r="D32" s="6" t="str">
        <f>IF(ISERROR(lookups!AC25),"",lookups!AA25)</f>
        <v/>
      </c>
      <c r="E32" s="6" t="str">
        <f>IF(ISERROR(lookups!AF25),"",lookups!AF25)</f>
        <v/>
      </c>
      <c r="F32" s="6" t="str">
        <f>IF(ISERROR(lookups!AI25),"",lookups!AI25)</f>
        <v/>
      </c>
      <c r="G32" s="6" t="str">
        <f>IF(ISERROR(lookups!AL25),"",lookups!AL25)</f>
        <v/>
      </c>
      <c r="H32" s="6" t="str">
        <f>IF(ISERROR(lookups!AO25),"",lookups!AO25)</f>
        <v/>
      </c>
      <c r="I32" s="6" t="str">
        <f>IF(ISERROR(lookups!AR25),"",lookups!AR25)</f>
        <v/>
      </c>
      <c r="J32" s="6" t="str">
        <f>IF(ISERROR(lookups!AU25),"",lookups!AU25)</f>
        <v/>
      </c>
      <c r="K32" s="6" t="str">
        <f>IF(ISERROR(lookups!AU25),"",lookups!AV25)</f>
        <v/>
      </c>
      <c r="L32" s="6" t="str">
        <f>IF(ISERROR(lookups!AW25),"",lookups!AW25)</f>
        <v/>
      </c>
      <c r="M32" s="6" t="str">
        <f>IF(ISERROR(lookups!AY25),"",lookups!AZ25)</f>
        <v/>
      </c>
      <c r="N32" s="6" t="str">
        <f>IF(ISERROR(lookups!BA25),"",lookups!BA25)</f>
        <v/>
      </c>
      <c r="O32" s="6" t="str">
        <f>IF(ISERROR(lookups!BD25),"",lookups!BD25)</f>
        <v/>
      </c>
      <c r="P32" s="123" t="str">
        <f>IF(ISERROR(lookups!X25),"",lookups!X25)</f>
        <v/>
      </c>
      <c r="Q32" s="6" t="str">
        <f>IF(ISERROR(lookups!AA25),"",lookups!AA25)</f>
        <v/>
      </c>
      <c r="R32" s="6" t="str">
        <f>IF(ISERROR(lookups!AD25),"",lookups!AD25)</f>
        <v/>
      </c>
      <c r="S32" s="6" t="str">
        <f>IF(ISERROR(lookups!AG25),"",lookups!AG25)</f>
        <v/>
      </c>
      <c r="T32" s="6" t="str">
        <f>IF(ISERROR(lookups!AJ25),"",lookups!AJ25)</f>
        <v/>
      </c>
      <c r="U32" s="6" t="str">
        <f>IF(ISERROR(lookups!AM25),"",lookups!AM25)</f>
        <v/>
      </c>
      <c r="V32" s="6" t="str">
        <f>IF(ISERROR(lookups!AP25),"",lookups!AP25)</f>
        <v/>
      </c>
      <c r="W32" s="6" t="str">
        <f>IF(ISERROR(lookups!AS25),"",lookups!AS25)</f>
        <v/>
      </c>
      <c r="X32" s="6" t="str">
        <f t="shared" si="1"/>
        <v/>
      </c>
      <c r="Y32" s="6" t="str">
        <f t="shared" si="2"/>
        <v/>
      </c>
      <c r="Z32" s="6" t="str">
        <f>IF(ISERROR(lookups!AX25),"",lookups!AX25)</f>
        <v/>
      </c>
      <c r="AA32" s="6" t="str">
        <f t="shared" si="3"/>
        <v/>
      </c>
      <c r="AB32" s="6" t="str">
        <f>IF(ISERROR(lookups!BB25),"",lookups!BB25)</f>
        <v/>
      </c>
      <c r="AC32" s="6" t="str">
        <f>IF(ISERROR(lookups!BE25),"",lookups!BE25)</f>
        <v/>
      </c>
      <c r="AD32" s="123" t="str">
        <f>IF(ISERROR(lookups!Y25),"",lookups!Y25)</f>
        <v/>
      </c>
      <c r="AE32" s="6" t="str">
        <f>IF(ISERROR(lookups!AB25),"",lookups!AB25)</f>
        <v/>
      </c>
      <c r="AF32" s="6" t="str">
        <f>IF(ISERROR(lookups!AE25),"",lookups!AE25)</f>
        <v/>
      </c>
      <c r="AG32" s="6" t="str">
        <f>IF(ISERROR(lookups!AH25),"",lookups!AH25)</f>
        <v/>
      </c>
      <c r="AH32" s="6" t="str">
        <f>IF(ISERROR(lookups!AK25),"",lookups!AK25)</f>
        <v/>
      </c>
      <c r="AI32" s="6" t="str">
        <f>IF(ISERROR(lookups!AN25),"",lookups!AN25)</f>
        <v/>
      </c>
      <c r="AJ32" s="6" t="str">
        <f>IF(ISERROR(lookups!AQ25),"",lookups!AQ25)</f>
        <v/>
      </c>
      <c r="AK32" s="6" t="str">
        <f>IF(ISERROR(lookups!AT25),"",lookups!AT25)</f>
        <v/>
      </c>
      <c r="AL32" s="6" t="str">
        <f t="shared" si="4"/>
        <v/>
      </c>
      <c r="AM32" s="6" t="str">
        <f t="shared" si="5"/>
        <v/>
      </c>
      <c r="AN32" s="6" t="str">
        <f>IF(ISERROR(lookups!AY25),"",lookups!AY25)</f>
        <v/>
      </c>
      <c r="AO32" s="6" t="str">
        <f t="shared" si="6"/>
        <v/>
      </c>
      <c r="AP32" s="6" t="str">
        <f>IF(ISERROR(lookups!BC25),"",lookups!BC25)</f>
        <v/>
      </c>
      <c r="AQ32" s="124" t="str">
        <f>IF(ISERROR(lookups!BF25),"",lookups!BF25)</f>
        <v/>
      </c>
    </row>
    <row r="33" spans="1:43" ht="14.25" x14ac:dyDescent="0.45">
      <c r="A33" t="str">
        <f>IF('5. Trigger species (global)'!B29&lt;&gt;"",'5. Trigger species (global)'!B29,"")</f>
        <v/>
      </c>
      <c r="B33" s="123" t="str">
        <f>IF(ISERROR(lookups!W26),"",lookups!W26)</f>
        <v/>
      </c>
      <c r="C33" s="6" t="str">
        <f>IF(ISERROR(lookups!Z26),"",lookups!Z26)</f>
        <v/>
      </c>
      <c r="D33" s="6" t="str">
        <f>IF(ISERROR(lookups!AC26),"",lookups!AA26)</f>
        <v/>
      </c>
      <c r="E33" s="6" t="str">
        <f>IF(ISERROR(lookups!AF26),"",lookups!AF26)</f>
        <v/>
      </c>
      <c r="F33" s="6" t="str">
        <f>IF(ISERROR(lookups!AI26),"",lookups!AI26)</f>
        <v/>
      </c>
      <c r="G33" s="6" t="str">
        <f>IF(ISERROR(lookups!AL26),"",lookups!AL26)</f>
        <v/>
      </c>
      <c r="H33" s="6" t="str">
        <f>IF(ISERROR(lookups!AO26),"",lookups!AO26)</f>
        <v/>
      </c>
      <c r="I33" s="6" t="str">
        <f>IF(ISERROR(lookups!AR26),"",lookups!AR26)</f>
        <v/>
      </c>
      <c r="J33" s="6" t="str">
        <f>IF(ISERROR(lookups!AU26),"",lookups!AU26)</f>
        <v/>
      </c>
      <c r="K33" s="6" t="str">
        <f>IF(ISERROR(lookups!AU26),"",lookups!AV26)</f>
        <v/>
      </c>
      <c r="L33" s="6" t="str">
        <f>IF(ISERROR(lookups!AW26),"",lookups!AW26)</f>
        <v/>
      </c>
      <c r="M33" s="6" t="str">
        <f>IF(ISERROR(lookups!AY26),"",lookups!AZ26)</f>
        <v/>
      </c>
      <c r="N33" s="6" t="str">
        <f>IF(ISERROR(lookups!BA26),"",lookups!BA26)</f>
        <v/>
      </c>
      <c r="O33" s="6" t="str">
        <f>IF(ISERROR(lookups!BD26),"",lookups!BD26)</f>
        <v/>
      </c>
      <c r="P33" s="123" t="str">
        <f>IF(ISERROR(lookups!X26),"",lookups!X26)</f>
        <v/>
      </c>
      <c r="Q33" s="6" t="str">
        <f>IF(ISERROR(lookups!AA26),"",lookups!AA26)</f>
        <v/>
      </c>
      <c r="R33" s="6" t="str">
        <f>IF(ISERROR(lookups!AD26),"",lookups!AD26)</f>
        <v/>
      </c>
      <c r="S33" s="6" t="str">
        <f>IF(ISERROR(lookups!AG26),"",lookups!AG26)</f>
        <v/>
      </c>
      <c r="T33" s="6" t="str">
        <f>IF(ISERROR(lookups!AJ26),"",lookups!AJ26)</f>
        <v/>
      </c>
      <c r="U33" s="6" t="str">
        <f>IF(ISERROR(lookups!AM26),"",lookups!AM26)</f>
        <v/>
      </c>
      <c r="V33" s="6" t="str">
        <f>IF(ISERROR(lookups!AP26),"",lookups!AP26)</f>
        <v/>
      </c>
      <c r="W33" s="6" t="str">
        <f>IF(ISERROR(lookups!AS26),"",lookups!AS26)</f>
        <v/>
      </c>
      <c r="X33" s="6" t="str">
        <f t="shared" si="1"/>
        <v/>
      </c>
      <c r="Y33" s="6" t="str">
        <f t="shared" si="2"/>
        <v/>
      </c>
      <c r="Z33" s="6" t="str">
        <f>IF(ISERROR(lookups!AX26),"",lookups!AX26)</f>
        <v/>
      </c>
      <c r="AA33" s="6" t="str">
        <f t="shared" si="3"/>
        <v/>
      </c>
      <c r="AB33" s="6" t="str">
        <f>IF(ISERROR(lookups!BB26),"",lookups!BB26)</f>
        <v/>
      </c>
      <c r="AC33" s="6" t="str">
        <f>IF(ISERROR(lookups!BE26),"",lookups!BE26)</f>
        <v/>
      </c>
      <c r="AD33" s="123" t="str">
        <f>IF(ISERROR(lookups!Y26),"",lookups!Y26)</f>
        <v/>
      </c>
      <c r="AE33" s="6" t="str">
        <f>IF(ISERROR(lookups!AB26),"",lookups!AB26)</f>
        <v/>
      </c>
      <c r="AF33" s="6" t="str">
        <f>IF(ISERROR(lookups!AE26),"",lookups!AE26)</f>
        <v/>
      </c>
      <c r="AG33" s="6" t="str">
        <f>IF(ISERROR(lookups!AH26),"",lookups!AH26)</f>
        <v/>
      </c>
      <c r="AH33" s="6" t="str">
        <f>IF(ISERROR(lookups!AK26),"",lookups!AK26)</f>
        <v/>
      </c>
      <c r="AI33" s="6" t="str">
        <f>IF(ISERROR(lookups!AN26),"",lookups!AN26)</f>
        <v/>
      </c>
      <c r="AJ33" s="6" t="str">
        <f>IF(ISERROR(lookups!AQ26),"",lookups!AQ26)</f>
        <v/>
      </c>
      <c r="AK33" s="6" t="str">
        <f>IF(ISERROR(lookups!AT26),"",lookups!AT26)</f>
        <v/>
      </c>
      <c r="AL33" s="6" t="str">
        <f t="shared" si="4"/>
        <v/>
      </c>
      <c r="AM33" s="6" t="str">
        <f t="shared" si="5"/>
        <v/>
      </c>
      <c r="AN33" s="6" t="str">
        <f>IF(ISERROR(lookups!AY26),"",lookups!AY26)</f>
        <v/>
      </c>
      <c r="AO33" s="6" t="str">
        <f t="shared" si="6"/>
        <v/>
      </c>
      <c r="AP33" s="6" t="str">
        <f>IF(ISERROR(lookups!BC26),"",lookups!BC26)</f>
        <v/>
      </c>
      <c r="AQ33" s="124" t="str">
        <f>IF(ISERROR(lookups!BF26),"",lookups!BF26)</f>
        <v/>
      </c>
    </row>
    <row r="34" spans="1:43" ht="14.25" x14ac:dyDescent="0.45">
      <c r="A34" t="str">
        <f>IF('5. Trigger species (global)'!B30&lt;&gt;"",'5. Trigger species (global)'!B30,"")</f>
        <v/>
      </c>
      <c r="B34" s="123" t="str">
        <f>IF(ISERROR(lookups!W27),"",lookups!W27)</f>
        <v/>
      </c>
      <c r="C34" s="6" t="str">
        <f>IF(ISERROR(lookups!Z27),"",lookups!Z27)</f>
        <v/>
      </c>
      <c r="D34" s="6" t="str">
        <f>IF(ISERROR(lookups!AC27),"",lookups!AA27)</f>
        <v/>
      </c>
      <c r="E34" s="6" t="str">
        <f>IF(ISERROR(lookups!AF27),"",lookups!AF27)</f>
        <v/>
      </c>
      <c r="F34" s="6" t="str">
        <f>IF(ISERROR(lookups!AI27),"",lookups!AI27)</f>
        <v/>
      </c>
      <c r="G34" s="6" t="str">
        <f>IF(ISERROR(lookups!AL27),"",lookups!AL27)</f>
        <v/>
      </c>
      <c r="H34" s="6" t="str">
        <f>IF(ISERROR(lookups!AO27),"",lookups!AO27)</f>
        <v/>
      </c>
      <c r="I34" s="6" t="str">
        <f>IF(ISERROR(lookups!AR27),"",lookups!AR27)</f>
        <v/>
      </c>
      <c r="J34" s="6" t="str">
        <f>IF(ISERROR(lookups!AU27),"",lookups!AU27)</f>
        <v/>
      </c>
      <c r="K34" s="6" t="str">
        <f>IF(ISERROR(lookups!AU27),"",lookups!AV27)</f>
        <v/>
      </c>
      <c r="L34" s="6" t="str">
        <f>IF(ISERROR(lookups!AW27),"",lookups!AW27)</f>
        <v/>
      </c>
      <c r="M34" s="6" t="str">
        <f>IF(ISERROR(lookups!AY27),"",lookups!AZ27)</f>
        <v/>
      </c>
      <c r="N34" s="6" t="str">
        <f>IF(ISERROR(lookups!BA27),"",lookups!BA27)</f>
        <v/>
      </c>
      <c r="O34" s="6" t="str">
        <f>IF(ISERROR(lookups!BD27),"",lookups!BD27)</f>
        <v/>
      </c>
      <c r="P34" s="123" t="str">
        <f>IF(ISERROR(lookups!X27),"",lookups!X27)</f>
        <v/>
      </c>
      <c r="Q34" s="6" t="str">
        <f>IF(ISERROR(lookups!AA27),"",lookups!AA27)</f>
        <v/>
      </c>
      <c r="R34" s="6" t="str">
        <f>IF(ISERROR(lookups!AD27),"",lookups!AD27)</f>
        <v/>
      </c>
      <c r="S34" s="6" t="str">
        <f>IF(ISERROR(lookups!AG27),"",lookups!AG27)</f>
        <v/>
      </c>
      <c r="T34" s="6" t="str">
        <f>IF(ISERROR(lookups!AJ27),"",lookups!AJ27)</f>
        <v/>
      </c>
      <c r="U34" s="6" t="str">
        <f>IF(ISERROR(lookups!AM27),"",lookups!AM27)</f>
        <v/>
      </c>
      <c r="V34" s="6" t="str">
        <f>IF(ISERROR(lookups!AP27),"",lookups!AP27)</f>
        <v/>
      </c>
      <c r="W34" s="6" t="str">
        <f>IF(ISERROR(lookups!AS27),"",lookups!AS27)</f>
        <v/>
      </c>
      <c r="X34" s="6" t="str">
        <f t="shared" si="1"/>
        <v/>
      </c>
      <c r="Y34" s="6" t="str">
        <f t="shared" si="2"/>
        <v/>
      </c>
      <c r="Z34" s="6" t="str">
        <f>IF(ISERROR(lookups!AX27),"",lookups!AX27)</f>
        <v/>
      </c>
      <c r="AA34" s="6" t="str">
        <f t="shared" si="3"/>
        <v/>
      </c>
      <c r="AB34" s="6" t="str">
        <f>IF(ISERROR(lookups!BB27),"",lookups!BB27)</f>
        <v/>
      </c>
      <c r="AC34" s="6" t="str">
        <f>IF(ISERROR(lookups!BE27),"",lookups!BE27)</f>
        <v/>
      </c>
      <c r="AD34" s="123" t="str">
        <f>IF(ISERROR(lookups!Y27),"",lookups!Y27)</f>
        <v/>
      </c>
      <c r="AE34" s="6" t="str">
        <f>IF(ISERROR(lookups!AB27),"",lookups!AB27)</f>
        <v/>
      </c>
      <c r="AF34" s="6" t="str">
        <f>IF(ISERROR(lookups!AE27),"",lookups!AE27)</f>
        <v/>
      </c>
      <c r="AG34" s="6" t="str">
        <f>IF(ISERROR(lookups!AH27),"",lookups!AH27)</f>
        <v/>
      </c>
      <c r="AH34" s="6" t="str">
        <f>IF(ISERROR(lookups!AK27),"",lookups!AK27)</f>
        <v/>
      </c>
      <c r="AI34" s="6" t="str">
        <f>IF(ISERROR(lookups!AN27),"",lookups!AN27)</f>
        <v/>
      </c>
      <c r="AJ34" s="6" t="str">
        <f>IF(ISERROR(lookups!AQ27),"",lookups!AQ27)</f>
        <v/>
      </c>
      <c r="AK34" s="6" t="str">
        <f>IF(ISERROR(lookups!AT27),"",lookups!AT27)</f>
        <v/>
      </c>
      <c r="AL34" s="6" t="str">
        <f t="shared" si="4"/>
        <v/>
      </c>
      <c r="AM34" s="6" t="str">
        <f t="shared" si="5"/>
        <v/>
      </c>
      <c r="AN34" s="6" t="str">
        <f>IF(ISERROR(lookups!AY27),"",lookups!AY27)</f>
        <v/>
      </c>
      <c r="AO34" s="6" t="str">
        <f t="shared" si="6"/>
        <v/>
      </c>
      <c r="AP34" s="6" t="str">
        <f>IF(ISERROR(lookups!BC27),"",lookups!BC27)</f>
        <v/>
      </c>
      <c r="AQ34" s="124" t="str">
        <f>IF(ISERROR(lookups!BF27),"",lookups!BF27)</f>
        <v/>
      </c>
    </row>
    <row r="35" spans="1:43" ht="14.25" x14ac:dyDescent="0.45">
      <c r="A35" t="str">
        <f>IF('5. Trigger species (global)'!B31&lt;&gt;"",'5. Trigger species (global)'!B31,"")</f>
        <v/>
      </c>
      <c r="B35" s="123" t="str">
        <f>IF(ISERROR(lookups!W28),"",lookups!W28)</f>
        <v/>
      </c>
      <c r="C35" s="6" t="str">
        <f>IF(ISERROR(lookups!Z28),"",lookups!Z28)</f>
        <v/>
      </c>
      <c r="D35" s="6" t="str">
        <f>IF(ISERROR(lookups!AC28),"",lookups!AA28)</f>
        <v/>
      </c>
      <c r="E35" s="6" t="str">
        <f>IF(ISERROR(lookups!AF28),"",lookups!AF28)</f>
        <v/>
      </c>
      <c r="F35" s="6" t="str">
        <f>IF(ISERROR(lookups!AI28),"",lookups!AI28)</f>
        <v/>
      </c>
      <c r="G35" s="6" t="str">
        <f>IF(ISERROR(lookups!AL28),"",lookups!AL28)</f>
        <v/>
      </c>
      <c r="H35" s="6" t="str">
        <f>IF(ISERROR(lookups!AO28),"",lookups!AO28)</f>
        <v/>
      </c>
      <c r="I35" s="6" t="str">
        <f>IF(ISERROR(lookups!AR28),"",lookups!AR28)</f>
        <v/>
      </c>
      <c r="J35" s="6" t="str">
        <f>IF(ISERROR(lookups!AU28),"",lookups!AU28)</f>
        <v/>
      </c>
      <c r="K35" s="6" t="str">
        <f>IF(ISERROR(lookups!AU28),"",lookups!AV28)</f>
        <v/>
      </c>
      <c r="L35" s="6" t="str">
        <f>IF(ISERROR(lookups!AW28),"",lookups!AW28)</f>
        <v/>
      </c>
      <c r="M35" s="6" t="str">
        <f>IF(ISERROR(lookups!AY28),"",lookups!AZ28)</f>
        <v/>
      </c>
      <c r="N35" s="6" t="str">
        <f>IF(ISERROR(lookups!BA28),"",lookups!BA28)</f>
        <v/>
      </c>
      <c r="O35" s="6" t="str">
        <f>IF(ISERROR(lookups!BD28),"",lookups!BD28)</f>
        <v/>
      </c>
      <c r="P35" s="123" t="str">
        <f>IF(ISERROR(lookups!X28),"",lookups!X28)</f>
        <v/>
      </c>
      <c r="Q35" s="6" t="str">
        <f>IF(ISERROR(lookups!AA28),"",lookups!AA28)</f>
        <v/>
      </c>
      <c r="R35" s="6" t="str">
        <f>IF(ISERROR(lookups!AD28),"",lookups!AD28)</f>
        <v/>
      </c>
      <c r="S35" s="6" t="str">
        <f>IF(ISERROR(lookups!AG28),"",lookups!AG28)</f>
        <v/>
      </c>
      <c r="T35" s="6" t="str">
        <f>IF(ISERROR(lookups!AJ28),"",lookups!AJ28)</f>
        <v/>
      </c>
      <c r="U35" s="6" t="str">
        <f>IF(ISERROR(lookups!AM28),"",lookups!AM28)</f>
        <v/>
      </c>
      <c r="V35" s="6" t="str">
        <f>IF(ISERROR(lookups!AP28),"",lookups!AP28)</f>
        <v/>
      </c>
      <c r="W35" s="6" t="str">
        <f>IF(ISERROR(lookups!AS28),"",lookups!AS28)</f>
        <v/>
      </c>
      <c r="X35" s="6" t="str">
        <f t="shared" si="1"/>
        <v/>
      </c>
      <c r="Y35" s="6" t="str">
        <f t="shared" si="2"/>
        <v/>
      </c>
      <c r="Z35" s="6" t="str">
        <f>IF(ISERROR(lookups!AX28),"",lookups!AX28)</f>
        <v/>
      </c>
      <c r="AA35" s="6" t="str">
        <f t="shared" si="3"/>
        <v/>
      </c>
      <c r="AB35" s="6" t="str">
        <f>IF(ISERROR(lookups!BB28),"",lookups!BB28)</f>
        <v/>
      </c>
      <c r="AC35" s="6" t="str">
        <f>IF(ISERROR(lookups!BE28),"",lookups!BE28)</f>
        <v/>
      </c>
      <c r="AD35" s="123" t="str">
        <f>IF(ISERROR(lookups!Y28),"",lookups!Y28)</f>
        <v/>
      </c>
      <c r="AE35" s="6" t="str">
        <f>IF(ISERROR(lookups!AB28),"",lookups!AB28)</f>
        <v/>
      </c>
      <c r="AF35" s="6" t="str">
        <f>IF(ISERROR(lookups!AE28),"",lookups!AE28)</f>
        <v/>
      </c>
      <c r="AG35" s="6" t="str">
        <f>IF(ISERROR(lookups!AH28),"",lookups!AH28)</f>
        <v/>
      </c>
      <c r="AH35" s="6" t="str">
        <f>IF(ISERROR(lookups!AK28),"",lookups!AK28)</f>
        <v/>
      </c>
      <c r="AI35" s="6" t="str">
        <f>IF(ISERROR(lookups!AN28),"",lookups!AN28)</f>
        <v/>
      </c>
      <c r="AJ35" s="6" t="str">
        <f>IF(ISERROR(lookups!AQ28),"",lookups!AQ28)</f>
        <v/>
      </c>
      <c r="AK35" s="6" t="str">
        <f>IF(ISERROR(lookups!AT28),"",lookups!AT28)</f>
        <v/>
      </c>
      <c r="AL35" s="6" t="str">
        <f t="shared" si="4"/>
        <v/>
      </c>
      <c r="AM35" s="6" t="str">
        <f t="shared" si="5"/>
        <v/>
      </c>
      <c r="AN35" s="6" t="str">
        <f>IF(ISERROR(lookups!AY28),"",lookups!AY28)</f>
        <v/>
      </c>
      <c r="AO35" s="6" t="str">
        <f t="shared" si="6"/>
        <v/>
      </c>
      <c r="AP35" s="6" t="str">
        <f>IF(ISERROR(lookups!BC28),"",lookups!BC28)</f>
        <v/>
      </c>
      <c r="AQ35" s="124" t="str">
        <f>IF(ISERROR(lookups!BF28),"",lookups!BF28)</f>
        <v/>
      </c>
    </row>
    <row r="36" spans="1:43" x14ac:dyDescent="0.25">
      <c r="A36" t="str">
        <f>IF('5. Trigger species (global)'!B32&lt;&gt;"",'5. Trigger species (global)'!B32,"")</f>
        <v/>
      </c>
      <c r="B36" s="123" t="str">
        <f>IF(ISERROR(lookups!W29),"",lookups!W29)</f>
        <v/>
      </c>
      <c r="C36" s="6" t="str">
        <f>IF(ISERROR(lookups!Z29),"",lookups!Z29)</f>
        <v/>
      </c>
      <c r="D36" s="6" t="str">
        <f>IF(ISERROR(lookups!AC29),"",lookups!AA29)</f>
        <v/>
      </c>
      <c r="E36" s="6" t="str">
        <f>IF(ISERROR(lookups!AF29),"",lookups!AF29)</f>
        <v/>
      </c>
      <c r="F36" s="6" t="str">
        <f>IF(ISERROR(lookups!AI29),"",lookups!AI29)</f>
        <v/>
      </c>
      <c r="G36" s="6" t="str">
        <f>IF(ISERROR(lookups!AL29),"",lookups!AL29)</f>
        <v/>
      </c>
      <c r="H36" s="6" t="str">
        <f>IF(ISERROR(lookups!AO29),"",lookups!AO29)</f>
        <v/>
      </c>
      <c r="I36" s="6" t="str">
        <f>IF(ISERROR(lookups!AR29),"",lookups!AR29)</f>
        <v/>
      </c>
      <c r="J36" s="6" t="str">
        <f>IF(ISERROR(lookups!AU29),"",lookups!AU29)</f>
        <v/>
      </c>
      <c r="K36" s="6" t="str">
        <f>IF(ISERROR(lookups!AU29),"",lookups!AV29)</f>
        <v/>
      </c>
      <c r="L36" s="6" t="str">
        <f>IF(ISERROR(lookups!AW29),"",lookups!AW29)</f>
        <v/>
      </c>
      <c r="M36" s="6" t="str">
        <f>IF(ISERROR(lookups!AY29),"",lookups!AZ29)</f>
        <v/>
      </c>
      <c r="N36" s="6" t="str">
        <f>IF(ISERROR(lookups!BA29),"",lookups!BA29)</f>
        <v/>
      </c>
      <c r="O36" s="6" t="str">
        <f>IF(ISERROR(lookups!BD29),"",lookups!BD29)</f>
        <v/>
      </c>
      <c r="P36" s="123" t="str">
        <f>IF(ISERROR(lookups!X29),"",lookups!X29)</f>
        <v/>
      </c>
      <c r="Q36" s="6" t="str">
        <f>IF(ISERROR(lookups!AA29),"",lookups!AA29)</f>
        <v/>
      </c>
      <c r="R36" s="6" t="str">
        <f>IF(ISERROR(lookups!AD29),"",lookups!AD29)</f>
        <v/>
      </c>
      <c r="S36" s="6" t="str">
        <f>IF(ISERROR(lookups!AG29),"",lookups!AG29)</f>
        <v/>
      </c>
      <c r="T36" s="6" t="str">
        <f>IF(ISERROR(lookups!AJ29),"",lookups!AJ29)</f>
        <v/>
      </c>
      <c r="U36" s="6" t="str">
        <f>IF(ISERROR(lookups!AM29),"",lookups!AM29)</f>
        <v/>
      </c>
      <c r="V36" s="6" t="str">
        <f>IF(ISERROR(lookups!AP29),"",lookups!AP29)</f>
        <v/>
      </c>
      <c r="W36" s="6" t="str">
        <f>IF(ISERROR(lookups!AS29),"",lookups!AS29)</f>
        <v/>
      </c>
      <c r="X36" s="6" t="str">
        <f t="shared" si="1"/>
        <v/>
      </c>
      <c r="Y36" s="6" t="str">
        <f t="shared" si="2"/>
        <v/>
      </c>
      <c r="Z36" s="6" t="str">
        <f>IF(ISERROR(lookups!AX29),"",lookups!AX29)</f>
        <v/>
      </c>
      <c r="AA36" s="6" t="str">
        <f t="shared" si="3"/>
        <v/>
      </c>
      <c r="AB36" s="6" t="str">
        <f>IF(ISERROR(lookups!BB29),"",lookups!BB29)</f>
        <v/>
      </c>
      <c r="AC36" s="6" t="str">
        <f>IF(ISERROR(lookups!BE29),"",lookups!BE29)</f>
        <v/>
      </c>
      <c r="AD36" s="123" t="str">
        <f>IF(ISERROR(lookups!Y29),"",lookups!Y29)</f>
        <v/>
      </c>
      <c r="AE36" s="6" t="str">
        <f>IF(ISERROR(lookups!AB29),"",lookups!AB29)</f>
        <v/>
      </c>
      <c r="AF36" s="6" t="str">
        <f>IF(ISERROR(lookups!AE29),"",lookups!AE29)</f>
        <v/>
      </c>
      <c r="AG36" s="6" t="str">
        <f>IF(ISERROR(lookups!AH29),"",lookups!AH29)</f>
        <v/>
      </c>
      <c r="AH36" s="6" t="str">
        <f>IF(ISERROR(lookups!AK29),"",lookups!AK29)</f>
        <v/>
      </c>
      <c r="AI36" s="6" t="str">
        <f>IF(ISERROR(lookups!AN29),"",lookups!AN29)</f>
        <v/>
      </c>
      <c r="AJ36" s="6" t="str">
        <f>IF(ISERROR(lookups!AQ29),"",lookups!AQ29)</f>
        <v/>
      </c>
      <c r="AK36" s="6" t="str">
        <f>IF(ISERROR(lookups!AT29),"",lookups!AT29)</f>
        <v/>
      </c>
      <c r="AL36" s="6" t="str">
        <f t="shared" si="4"/>
        <v/>
      </c>
      <c r="AM36" s="6" t="str">
        <f t="shared" si="5"/>
        <v/>
      </c>
      <c r="AN36" s="6" t="str">
        <f>IF(ISERROR(lookups!AY29),"",lookups!AY29)</f>
        <v/>
      </c>
      <c r="AO36" s="6" t="str">
        <f t="shared" si="6"/>
        <v/>
      </c>
      <c r="AP36" s="6" t="str">
        <f>IF(ISERROR(lookups!BC29),"",lookups!BC29)</f>
        <v/>
      </c>
      <c r="AQ36" s="124" t="str">
        <f>IF(ISERROR(lookups!BF29),"",lookups!BF29)</f>
        <v/>
      </c>
    </row>
    <row r="37" spans="1:43" x14ac:dyDescent="0.25">
      <c r="A37" t="str">
        <f>IF('5. Trigger species (global)'!B33&lt;&gt;"",'5. Trigger species (global)'!B33,"")</f>
        <v/>
      </c>
      <c r="B37" s="123" t="str">
        <f>IF(ISERROR(lookups!W30),"",lookups!W30)</f>
        <v/>
      </c>
      <c r="C37" s="6" t="str">
        <f>IF(ISERROR(lookups!Z30),"",lookups!Z30)</f>
        <v/>
      </c>
      <c r="D37" s="6" t="str">
        <f>IF(ISERROR(lookups!AC30),"",lookups!AA30)</f>
        <v/>
      </c>
      <c r="E37" s="6" t="str">
        <f>IF(ISERROR(lookups!AF30),"",lookups!AF30)</f>
        <v/>
      </c>
      <c r="F37" s="6" t="str">
        <f>IF(ISERROR(lookups!AI30),"",lookups!AI30)</f>
        <v/>
      </c>
      <c r="G37" s="6" t="str">
        <f>IF(ISERROR(lookups!AL30),"",lookups!AL30)</f>
        <v/>
      </c>
      <c r="H37" s="6" t="str">
        <f>IF(ISERROR(lookups!AO30),"",lookups!AO30)</f>
        <v/>
      </c>
      <c r="I37" s="6" t="str">
        <f>IF(ISERROR(lookups!AR30),"",lookups!AR30)</f>
        <v/>
      </c>
      <c r="J37" s="6" t="str">
        <f>IF(ISERROR(lookups!AU30),"",lookups!AU30)</f>
        <v/>
      </c>
      <c r="K37" s="6" t="str">
        <f>IF(ISERROR(lookups!AU30),"",lookups!AV30)</f>
        <v/>
      </c>
      <c r="L37" s="6" t="str">
        <f>IF(ISERROR(lookups!AW30),"",lookups!AW30)</f>
        <v/>
      </c>
      <c r="M37" s="6" t="str">
        <f>IF(ISERROR(lookups!AY30),"",lookups!AZ30)</f>
        <v/>
      </c>
      <c r="N37" s="6" t="str">
        <f>IF(ISERROR(lookups!BA30),"",lookups!BA30)</f>
        <v/>
      </c>
      <c r="O37" s="6" t="str">
        <f>IF(ISERROR(lookups!BD30),"",lookups!BD30)</f>
        <v/>
      </c>
      <c r="P37" s="123" t="str">
        <f>IF(ISERROR(lookups!X30),"",lookups!X30)</f>
        <v/>
      </c>
      <c r="Q37" s="6" t="str">
        <f>IF(ISERROR(lookups!AA30),"",lookups!AA30)</f>
        <v/>
      </c>
      <c r="R37" s="6" t="str">
        <f>IF(ISERROR(lookups!AD30),"",lookups!AD30)</f>
        <v/>
      </c>
      <c r="S37" s="6" t="str">
        <f>IF(ISERROR(lookups!AG30),"",lookups!AG30)</f>
        <v/>
      </c>
      <c r="T37" s="6" t="str">
        <f>IF(ISERROR(lookups!AJ30),"",lookups!AJ30)</f>
        <v/>
      </c>
      <c r="U37" s="6" t="str">
        <f>IF(ISERROR(lookups!AM30),"",lookups!AM30)</f>
        <v/>
      </c>
      <c r="V37" s="6" t="str">
        <f>IF(ISERROR(lookups!AP30),"",lookups!AP30)</f>
        <v/>
      </c>
      <c r="W37" s="6" t="str">
        <f>IF(ISERROR(lookups!AS30),"",lookups!AS30)</f>
        <v/>
      </c>
      <c r="X37" s="6" t="str">
        <f t="shared" si="1"/>
        <v/>
      </c>
      <c r="Y37" s="6" t="str">
        <f t="shared" si="2"/>
        <v/>
      </c>
      <c r="Z37" s="6" t="str">
        <f>IF(ISERROR(lookups!AX30),"",lookups!AX30)</f>
        <v/>
      </c>
      <c r="AA37" s="6" t="str">
        <f t="shared" si="3"/>
        <v/>
      </c>
      <c r="AB37" s="6" t="str">
        <f>IF(ISERROR(lookups!BB30),"",lookups!BB30)</f>
        <v/>
      </c>
      <c r="AC37" s="6" t="str">
        <f>IF(ISERROR(lookups!BE30),"",lookups!BE30)</f>
        <v/>
      </c>
      <c r="AD37" s="123" t="str">
        <f>IF(ISERROR(lookups!Y30),"",lookups!Y30)</f>
        <v/>
      </c>
      <c r="AE37" s="6" t="str">
        <f>IF(ISERROR(lookups!AB30),"",lookups!AB30)</f>
        <v/>
      </c>
      <c r="AF37" s="6" t="str">
        <f>IF(ISERROR(lookups!AE30),"",lookups!AE30)</f>
        <v/>
      </c>
      <c r="AG37" s="6" t="str">
        <f>IF(ISERROR(lookups!AH30),"",lookups!AH30)</f>
        <v/>
      </c>
      <c r="AH37" s="6" t="str">
        <f>IF(ISERROR(lookups!AK30),"",lookups!AK30)</f>
        <v/>
      </c>
      <c r="AI37" s="6" t="str">
        <f>IF(ISERROR(lookups!AN30),"",lookups!AN30)</f>
        <v/>
      </c>
      <c r="AJ37" s="6" t="str">
        <f>IF(ISERROR(lookups!AQ30),"",lookups!AQ30)</f>
        <v/>
      </c>
      <c r="AK37" s="6" t="str">
        <f>IF(ISERROR(lookups!AT30),"",lookups!AT30)</f>
        <v/>
      </c>
      <c r="AL37" s="6" t="str">
        <f t="shared" si="4"/>
        <v/>
      </c>
      <c r="AM37" s="6" t="str">
        <f t="shared" si="5"/>
        <v/>
      </c>
      <c r="AN37" s="6" t="str">
        <f>IF(ISERROR(lookups!AY30),"",lookups!AY30)</f>
        <v/>
      </c>
      <c r="AO37" s="6" t="str">
        <f t="shared" si="6"/>
        <v/>
      </c>
      <c r="AP37" s="6" t="str">
        <f>IF(ISERROR(lookups!BC30),"",lookups!BC30)</f>
        <v/>
      </c>
      <c r="AQ37" s="124" t="str">
        <f>IF(ISERROR(lookups!BF30),"",lookups!BF30)</f>
        <v/>
      </c>
    </row>
    <row r="38" spans="1:43" x14ac:dyDescent="0.25">
      <c r="A38" t="str">
        <f>IF('5. Trigger species (global)'!B34&lt;&gt;"",'5. Trigger species (global)'!B34,"")</f>
        <v/>
      </c>
      <c r="B38" s="123" t="str">
        <f>IF(ISERROR(lookups!W31),"",lookups!W31)</f>
        <v/>
      </c>
      <c r="C38" s="6" t="str">
        <f>IF(ISERROR(lookups!Z31),"",lookups!Z31)</f>
        <v/>
      </c>
      <c r="D38" s="6" t="str">
        <f>IF(ISERROR(lookups!AC31),"",lookups!AA31)</f>
        <v/>
      </c>
      <c r="E38" s="6" t="str">
        <f>IF(ISERROR(lookups!AF31),"",lookups!AF31)</f>
        <v/>
      </c>
      <c r="F38" s="6" t="str">
        <f>IF(ISERROR(lookups!AI31),"",lookups!AI31)</f>
        <v/>
      </c>
      <c r="G38" s="6" t="str">
        <f>IF(ISERROR(lookups!AL31),"",lookups!AL31)</f>
        <v/>
      </c>
      <c r="H38" s="6" t="str">
        <f>IF(ISERROR(lookups!AO31),"",lookups!AO31)</f>
        <v/>
      </c>
      <c r="I38" s="6" t="str">
        <f>IF(ISERROR(lookups!AR31),"",lookups!AR31)</f>
        <v/>
      </c>
      <c r="J38" s="6" t="str">
        <f>IF(ISERROR(lookups!AU31),"",lookups!AU31)</f>
        <v/>
      </c>
      <c r="K38" s="6" t="str">
        <f>IF(ISERROR(lookups!AU31),"",lookups!AV31)</f>
        <v/>
      </c>
      <c r="L38" s="6" t="str">
        <f>IF(ISERROR(lookups!AW31),"",lookups!AW31)</f>
        <v/>
      </c>
      <c r="M38" s="6" t="str">
        <f>IF(ISERROR(lookups!AY31),"",lookups!AZ31)</f>
        <v/>
      </c>
      <c r="N38" s="6" t="str">
        <f>IF(ISERROR(lookups!BA31),"",lookups!BA31)</f>
        <v/>
      </c>
      <c r="O38" s="6" t="str">
        <f>IF(ISERROR(lookups!BD31),"",lookups!BD31)</f>
        <v/>
      </c>
      <c r="P38" s="123" t="str">
        <f>IF(ISERROR(lookups!X31),"",lookups!X31)</f>
        <v/>
      </c>
      <c r="Q38" s="6" t="str">
        <f>IF(ISERROR(lookups!AA31),"",lookups!AA31)</f>
        <v/>
      </c>
      <c r="R38" s="6" t="str">
        <f>IF(ISERROR(lookups!AD31),"",lookups!AD31)</f>
        <v/>
      </c>
      <c r="S38" s="6" t="str">
        <f>IF(ISERROR(lookups!AG31),"",lookups!AG31)</f>
        <v/>
      </c>
      <c r="T38" s="6" t="str">
        <f>IF(ISERROR(lookups!AJ31),"",lookups!AJ31)</f>
        <v/>
      </c>
      <c r="U38" s="6" t="str">
        <f>IF(ISERROR(lookups!AM31),"",lookups!AM31)</f>
        <v/>
      </c>
      <c r="V38" s="6" t="str">
        <f>IF(ISERROR(lookups!AP31),"",lookups!AP31)</f>
        <v/>
      </c>
      <c r="W38" s="6" t="str">
        <f>IF(ISERROR(lookups!AS31),"",lookups!AS31)</f>
        <v/>
      </c>
      <c r="X38" s="6" t="str">
        <f t="shared" si="1"/>
        <v/>
      </c>
      <c r="Y38" s="6" t="str">
        <f t="shared" si="2"/>
        <v/>
      </c>
      <c r="Z38" s="6" t="str">
        <f>IF(ISERROR(lookups!AX31),"",lookups!AX31)</f>
        <v/>
      </c>
      <c r="AA38" s="6" t="str">
        <f t="shared" si="3"/>
        <v/>
      </c>
      <c r="AB38" s="6" t="str">
        <f>IF(ISERROR(lookups!BB31),"",lookups!BB31)</f>
        <v/>
      </c>
      <c r="AC38" s="6" t="str">
        <f>IF(ISERROR(lookups!BE31),"",lookups!BE31)</f>
        <v/>
      </c>
      <c r="AD38" s="123" t="str">
        <f>IF(ISERROR(lookups!Y31),"",lookups!Y31)</f>
        <v/>
      </c>
      <c r="AE38" s="6" t="str">
        <f>IF(ISERROR(lookups!AB31),"",lookups!AB31)</f>
        <v/>
      </c>
      <c r="AF38" s="6" t="str">
        <f>IF(ISERROR(lookups!AE31),"",lookups!AE31)</f>
        <v/>
      </c>
      <c r="AG38" s="6" t="str">
        <f>IF(ISERROR(lookups!AH31),"",lookups!AH31)</f>
        <v/>
      </c>
      <c r="AH38" s="6" t="str">
        <f>IF(ISERROR(lookups!AK31),"",lookups!AK31)</f>
        <v/>
      </c>
      <c r="AI38" s="6" t="str">
        <f>IF(ISERROR(lookups!AN31),"",lookups!AN31)</f>
        <v/>
      </c>
      <c r="AJ38" s="6" t="str">
        <f>IF(ISERROR(lookups!AQ31),"",lookups!AQ31)</f>
        <v/>
      </c>
      <c r="AK38" s="6" t="str">
        <f>IF(ISERROR(lookups!AT31),"",lookups!AT31)</f>
        <v/>
      </c>
      <c r="AL38" s="6" t="str">
        <f t="shared" si="4"/>
        <v/>
      </c>
      <c r="AM38" s="6" t="str">
        <f t="shared" si="5"/>
        <v/>
      </c>
      <c r="AN38" s="6" t="str">
        <f>IF(ISERROR(lookups!AY31),"",lookups!AY31)</f>
        <v/>
      </c>
      <c r="AO38" s="6" t="str">
        <f t="shared" si="6"/>
        <v/>
      </c>
      <c r="AP38" s="6" t="str">
        <f>IF(ISERROR(lookups!BC31),"",lookups!BC31)</f>
        <v/>
      </c>
      <c r="AQ38" s="124" t="str">
        <f>IF(ISERROR(lookups!BF31),"",lookups!BF31)</f>
        <v/>
      </c>
    </row>
    <row r="39" spans="1:43" x14ac:dyDescent="0.25">
      <c r="A39" t="str">
        <f>IF('5. Trigger species (global)'!B35&lt;&gt;"",'5. Trigger species (global)'!B35,"")</f>
        <v/>
      </c>
      <c r="B39" s="123" t="str">
        <f>IF(ISERROR(lookups!W32),"",lookups!W32)</f>
        <v/>
      </c>
      <c r="C39" s="6" t="str">
        <f>IF(ISERROR(lookups!Z32),"",lookups!Z32)</f>
        <v/>
      </c>
      <c r="D39" s="6" t="str">
        <f>IF(ISERROR(lookups!AC32),"",lookups!AA32)</f>
        <v/>
      </c>
      <c r="E39" s="6" t="str">
        <f>IF(ISERROR(lookups!AF32),"",lookups!AF32)</f>
        <v/>
      </c>
      <c r="F39" s="6" t="str">
        <f>IF(ISERROR(lookups!AI32),"",lookups!AI32)</f>
        <v/>
      </c>
      <c r="G39" s="6" t="str">
        <f>IF(ISERROR(lookups!AL32),"",lookups!AL32)</f>
        <v/>
      </c>
      <c r="H39" s="6" t="str">
        <f>IF(ISERROR(lookups!AO32),"",lookups!AO32)</f>
        <v/>
      </c>
      <c r="I39" s="6" t="str">
        <f>IF(ISERROR(lookups!AR32),"",lookups!AR32)</f>
        <v/>
      </c>
      <c r="J39" s="6" t="str">
        <f>IF(ISERROR(lookups!AU32),"",lookups!AU32)</f>
        <v/>
      </c>
      <c r="K39" s="6" t="str">
        <f>IF(ISERROR(lookups!AU32),"",lookups!AV32)</f>
        <v/>
      </c>
      <c r="L39" s="6" t="str">
        <f>IF(ISERROR(lookups!AW32),"",lookups!AW32)</f>
        <v/>
      </c>
      <c r="M39" s="6" t="str">
        <f>IF(ISERROR(lookups!AY32),"",lookups!AZ32)</f>
        <v/>
      </c>
      <c r="N39" s="6" t="str">
        <f>IF(ISERROR(lookups!BA32),"",lookups!BA32)</f>
        <v/>
      </c>
      <c r="O39" s="6" t="str">
        <f>IF(ISERROR(lookups!BD32),"",lookups!BD32)</f>
        <v/>
      </c>
      <c r="P39" s="123" t="str">
        <f>IF(ISERROR(lookups!X32),"",lookups!X32)</f>
        <v/>
      </c>
      <c r="Q39" s="6" t="str">
        <f>IF(ISERROR(lookups!AA32),"",lookups!AA32)</f>
        <v/>
      </c>
      <c r="R39" s="6" t="str">
        <f>IF(ISERROR(lookups!AD32),"",lookups!AD32)</f>
        <v/>
      </c>
      <c r="S39" s="6" t="str">
        <f>IF(ISERROR(lookups!AG32),"",lookups!AG32)</f>
        <v/>
      </c>
      <c r="T39" s="6" t="str">
        <f>IF(ISERROR(lookups!AJ32),"",lookups!AJ32)</f>
        <v/>
      </c>
      <c r="U39" s="6" t="str">
        <f>IF(ISERROR(lookups!AM32),"",lookups!AM32)</f>
        <v/>
      </c>
      <c r="V39" s="6" t="str">
        <f>IF(ISERROR(lookups!AP32),"",lookups!AP32)</f>
        <v/>
      </c>
      <c r="W39" s="6" t="str">
        <f>IF(ISERROR(lookups!AS32),"",lookups!AS32)</f>
        <v/>
      </c>
      <c r="X39" s="6" t="str">
        <f t="shared" si="1"/>
        <v/>
      </c>
      <c r="Y39" s="6" t="str">
        <f t="shared" si="2"/>
        <v/>
      </c>
      <c r="Z39" s="6" t="str">
        <f>IF(ISERROR(lookups!AX32),"",lookups!AX32)</f>
        <v/>
      </c>
      <c r="AA39" s="6" t="str">
        <f t="shared" si="3"/>
        <v/>
      </c>
      <c r="AB39" s="6" t="str">
        <f>IF(ISERROR(lookups!BB32),"",lookups!BB32)</f>
        <v/>
      </c>
      <c r="AC39" s="6" t="str">
        <f>IF(ISERROR(lookups!BE32),"",lookups!BE32)</f>
        <v/>
      </c>
      <c r="AD39" s="123" t="str">
        <f>IF(ISERROR(lookups!Y32),"",lookups!Y32)</f>
        <v/>
      </c>
      <c r="AE39" s="6" t="str">
        <f>IF(ISERROR(lookups!AB32),"",lookups!AB32)</f>
        <v/>
      </c>
      <c r="AF39" s="6" t="str">
        <f>IF(ISERROR(lookups!AE32),"",lookups!AE32)</f>
        <v/>
      </c>
      <c r="AG39" s="6" t="str">
        <f>IF(ISERROR(lookups!AH32),"",lookups!AH32)</f>
        <v/>
      </c>
      <c r="AH39" s="6" t="str">
        <f>IF(ISERROR(lookups!AK32),"",lookups!AK32)</f>
        <v/>
      </c>
      <c r="AI39" s="6" t="str">
        <f>IF(ISERROR(lookups!AN32),"",lookups!AN32)</f>
        <v/>
      </c>
      <c r="AJ39" s="6" t="str">
        <f>IF(ISERROR(lookups!AQ32),"",lookups!AQ32)</f>
        <v/>
      </c>
      <c r="AK39" s="6" t="str">
        <f>IF(ISERROR(lookups!AT32),"",lookups!AT32)</f>
        <v/>
      </c>
      <c r="AL39" s="6" t="str">
        <f t="shared" si="4"/>
        <v/>
      </c>
      <c r="AM39" s="6" t="str">
        <f t="shared" si="5"/>
        <v/>
      </c>
      <c r="AN39" s="6" t="str">
        <f>IF(ISERROR(lookups!AY32),"",lookups!AY32)</f>
        <v/>
      </c>
      <c r="AO39" s="6" t="str">
        <f t="shared" si="6"/>
        <v/>
      </c>
      <c r="AP39" s="6" t="str">
        <f>IF(ISERROR(lookups!BC32),"",lookups!BC32)</f>
        <v/>
      </c>
      <c r="AQ39" s="124" t="str">
        <f>IF(ISERROR(lookups!BF32),"",lookups!BF32)</f>
        <v/>
      </c>
    </row>
    <row r="40" spans="1:43" x14ac:dyDescent="0.25">
      <c r="A40" t="str">
        <f>IF('5. Trigger species (global)'!B36&lt;&gt;"",'5. Trigger species (global)'!B36,"")</f>
        <v/>
      </c>
      <c r="B40" s="123" t="str">
        <f>IF(ISERROR(lookups!W33),"",lookups!W33)</f>
        <v/>
      </c>
      <c r="C40" s="6" t="str">
        <f>IF(ISERROR(lookups!Z33),"",lookups!Z33)</f>
        <v/>
      </c>
      <c r="D40" s="6" t="str">
        <f>IF(ISERROR(lookups!AC33),"",lookups!AA33)</f>
        <v/>
      </c>
      <c r="E40" s="6" t="str">
        <f>IF(ISERROR(lookups!AF33),"",lookups!AF33)</f>
        <v/>
      </c>
      <c r="F40" s="6" t="str">
        <f>IF(ISERROR(lookups!AI33),"",lookups!AI33)</f>
        <v/>
      </c>
      <c r="G40" s="6" t="str">
        <f>IF(ISERROR(lookups!AL33),"",lookups!AL33)</f>
        <v/>
      </c>
      <c r="H40" s="6" t="str">
        <f>IF(ISERROR(lookups!AO33),"",lookups!AO33)</f>
        <v/>
      </c>
      <c r="I40" s="6" t="str">
        <f>IF(ISERROR(lookups!AR33),"",lookups!AR33)</f>
        <v/>
      </c>
      <c r="J40" s="6" t="str">
        <f>IF(ISERROR(lookups!AU33),"",lookups!AU33)</f>
        <v/>
      </c>
      <c r="K40" s="6" t="str">
        <f>IF(ISERROR(lookups!AU33),"",lookups!AV33)</f>
        <v/>
      </c>
      <c r="L40" s="6" t="str">
        <f>IF(ISERROR(lookups!AW33),"",lookups!AW33)</f>
        <v/>
      </c>
      <c r="M40" s="6" t="str">
        <f>IF(ISERROR(lookups!AY33),"",lookups!AZ33)</f>
        <v/>
      </c>
      <c r="N40" s="6" t="str">
        <f>IF(ISERROR(lookups!BA33),"",lookups!BA33)</f>
        <v/>
      </c>
      <c r="O40" s="6" t="str">
        <f>IF(ISERROR(lookups!BD33),"",lookups!BD33)</f>
        <v/>
      </c>
      <c r="P40" s="123" t="str">
        <f>IF(ISERROR(lookups!X33),"",lookups!X33)</f>
        <v/>
      </c>
      <c r="Q40" s="6" t="str">
        <f>IF(ISERROR(lookups!AA33),"",lookups!AA33)</f>
        <v/>
      </c>
      <c r="R40" s="6" t="str">
        <f>IF(ISERROR(lookups!AD33),"",lookups!AD33)</f>
        <v/>
      </c>
      <c r="S40" s="6" t="str">
        <f>IF(ISERROR(lookups!AG33),"",lookups!AG33)</f>
        <v/>
      </c>
      <c r="T40" s="6" t="str">
        <f>IF(ISERROR(lookups!AJ33),"",lookups!AJ33)</f>
        <v/>
      </c>
      <c r="U40" s="6" t="str">
        <f>IF(ISERROR(lookups!AM33),"",lookups!AM33)</f>
        <v/>
      </c>
      <c r="V40" s="6" t="str">
        <f>IF(ISERROR(lookups!AP33),"",lookups!AP33)</f>
        <v/>
      </c>
      <c r="W40" s="6" t="str">
        <f>IF(ISERROR(lookups!AS33),"",lookups!AS33)</f>
        <v/>
      </c>
      <c r="X40" s="6" t="str">
        <f t="shared" si="1"/>
        <v/>
      </c>
      <c r="Y40" s="6" t="str">
        <f t="shared" si="2"/>
        <v/>
      </c>
      <c r="Z40" s="6" t="str">
        <f>IF(ISERROR(lookups!AX33),"",lookups!AX33)</f>
        <v/>
      </c>
      <c r="AA40" s="6" t="str">
        <f t="shared" si="3"/>
        <v/>
      </c>
      <c r="AB40" s="6" t="str">
        <f>IF(ISERROR(lookups!BB33),"",lookups!BB33)</f>
        <v/>
      </c>
      <c r="AC40" s="6" t="str">
        <f>IF(ISERROR(lookups!BE33),"",lookups!BE33)</f>
        <v/>
      </c>
      <c r="AD40" s="123" t="str">
        <f>IF(ISERROR(lookups!Y33),"",lookups!Y33)</f>
        <v/>
      </c>
      <c r="AE40" s="6" t="str">
        <f>IF(ISERROR(lookups!AB33),"",lookups!AB33)</f>
        <v/>
      </c>
      <c r="AF40" s="6" t="str">
        <f>IF(ISERROR(lookups!AE33),"",lookups!AE33)</f>
        <v/>
      </c>
      <c r="AG40" s="6" t="str">
        <f>IF(ISERROR(lookups!AH33),"",lookups!AH33)</f>
        <v/>
      </c>
      <c r="AH40" s="6" t="str">
        <f>IF(ISERROR(lookups!AK33),"",lookups!AK33)</f>
        <v/>
      </c>
      <c r="AI40" s="6" t="str">
        <f>IF(ISERROR(lookups!AN33),"",lookups!AN33)</f>
        <v/>
      </c>
      <c r="AJ40" s="6" t="str">
        <f>IF(ISERROR(lookups!AQ33),"",lookups!AQ33)</f>
        <v/>
      </c>
      <c r="AK40" s="6" t="str">
        <f>IF(ISERROR(lookups!AT33),"",lookups!AT33)</f>
        <v/>
      </c>
      <c r="AL40" s="6" t="str">
        <f t="shared" si="4"/>
        <v/>
      </c>
      <c r="AM40" s="6" t="str">
        <f t="shared" si="5"/>
        <v/>
      </c>
      <c r="AN40" s="6" t="str">
        <f>IF(ISERROR(lookups!AY33),"",lookups!AY33)</f>
        <v/>
      </c>
      <c r="AO40" s="6" t="str">
        <f t="shared" si="6"/>
        <v/>
      </c>
      <c r="AP40" s="6" t="str">
        <f>IF(ISERROR(lookups!BC33),"",lookups!BC33)</f>
        <v/>
      </c>
      <c r="AQ40" s="124" t="str">
        <f>IF(ISERROR(lookups!BF33),"",lookups!BF33)</f>
        <v/>
      </c>
    </row>
    <row r="41" spans="1:43" x14ac:dyDescent="0.25">
      <c r="A41" t="str">
        <f>IF('5. Trigger species (global)'!B37&lt;&gt;"",'5. Trigger species (global)'!B37,"")</f>
        <v/>
      </c>
      <c r="B41" s="123" t="str">
        <f>IF(ISERROR(lookups!W34),"",lookups!W34)</f>
        <v/>
      </c>
      <c r="C41" s="6" t="str">
        <f>IF(ISERROR(lookups!Z34),"",lookups!Z34)</f>
        <v/>
      </c>
      <c r="D41" s="6" t="str">
        <f>IF(ISERROR(lookups!AC34),"",lookups!AA34)</f>
        <v/>
      </c>
      <c r="E41" s="6" t="str">
        <f>IF(ISERROR(lookups!AF34),"",lookups!AF34)</f>
        <v/>
      </c>
      <c r="F41" s="6" t="str">
        <f>IF(ISERROR(lookups!AI34),"",lookups!AI34)</f>
        <v/>
      </c>
      <c r="G41" s="6" t="str">
        <f>IF(ISERROR(lookups!AL34),"",lookups!AL34)</f>
        <v/>
      </c>
      <c r="H41" s="6" t="str">
        <f>IF(ISERROR(lookups!AO34),"",lookups!AO34)</f>
        <v/>
      </c>
      <c r="I41" s="6" t="str">
        <f>IF(ISERROR(lookups!AR34),"",lookups!AR34)</f>
        <v/>
      </c>
      <c r="J41" s="6" t="str">
        <f>IF(ISERROR(lookups!AU34),"",lookups!AU34)</f>
        <v/>
      </c>
      <c r="K41" s="6" t="str">
        <f>IF(ISERROR(lookups!AU34),"",lookups!AV34)</f>
        <v/>
      </c>
      <c r="L41" s="6" t="str">
        <f>IF(ISERROR(lookups!AW34),"",lookups!AW34)</f>
        <v/>
      </c>
      <c r="M41" s="6" t="str">
        <f>IF(ISERROR(lookups!AY34),"",lookups!AZ34)</f>
        <v/>
      </c>
      <c r="N41" s="6" t="str">
        <f>IF(ISERROR(lookups!BA34),"",lookups!BA34)</f>
        <v/>
      </c>
      <c r="O41" s="6" t="str">
        <f>IF(ISERROR(lookups!BD34),"",lookups!BD34)</f>
        <v/>
      </c>
      <c r="P41" s="123" t="str">
        <f>IF(ISERROR(lookups!X34),"",lookups!X34)</f>
        <v/>
      </c>
      <c r="Q41" s="6" t="str">
        <f>IF(ISERROR(lookups!AA34),"",lookups!AA34)</f>
        <v/>
      </c>
      <c r="R41" s="6" t="str">
        <f>IF(ISERROR(lookups!AD34),"",lookups!AD34)</f>
        <v/>
      </c>
      <c r="S41" s="6" t="str">
        <f>IF(ISERROR(lookups!AG34),"",lookups!AG34)</f>
        <v/>
      </c>
      <c r="T41" s="6" t="str">
        <f>IF(ISERROR(lookups!AJ34),"",lookups!AJ34)</f>
        <v/>
      </c>
      <c r="U41" s="6" t="str">
        <f>IF(ISERROR(lookups!AM34),"",lookups!AM34)</f>
        <v/>
      </c>
      <c r="V41" s="6" t="str">
        <f>IF(ISERROR(lookups!AP34),"",lookups!AP34)</f>
        <v/>
      </c>
      <c r="W41" s="6" t="str">
        <f>IF(ISERROR(lookups!AS34),"",lookups!AS34)</f>
        <v/>
      </c>
      <c r="X41" s="6" t="str">
        <f t="shared" si="1"/>
        <v/>
      </c>
      <c r="Y41" s="6" t="str">
        <f t="shared" si="2"/>
        <v/>
      </c>
      <c r="Z41" s="6" t="str">
        <f>IF(ISERROR(lookups!AX34),"",lookups!AX34)</f>
        <v/>
      </c>
      <c r="AA41" s="6" t="str">
        <f t="shared" si="3"/>
        <v/>
      </c>
      <c r="AB41" s="6" t="str">
        <f>IF(ISERROR(lookups!BB34),"",lookups!BB34)</f>
        <v/>
      </c>
      <c r="AC41" s="6" t="str">
        <f>IF(ISERROR(lookups!BE34),"",lookups!BE34)</f>
        <v/>
      </c>
      <c r="AD41" s="123" t="str">
        <f>IF(ISERROR(lookups!Y34),"",lookups!Y34)</f>
        <v/>
      </c>
      <c r="AE41" s="6" t="str">
        <f>IF(ISERROR(lookups!AB34),"",lookups!AB34)</f>
        <v/>
      </c>
      <c r="AF41" s="6" t="str">
        <f>IF(ISERROR(lookups!AE34),"",lookups!AE34)</f>
        <v/>
      </c>
      <c r="AG41" s="6" t="str">
        <f>IF(ISERROR(lookups!AH34),"",lookups!AH34)</f>
        <v/>
      </c>
      <c r="AH41" s="6" t="str">
        <f>IF(ISERROR(lookups!AK34),"",lookups!AK34)</f>
        <v/>
      </c>
      <c r="AI41" s="6" t="str">
        <f>IF(ISERROR(lookups!AN34),"",lookups!AN34)</f>
        <v/>
      </c>
      <c r="AJ41" s="6" t="str">
        <f>IF(ISERROR(lookups!AQ34),"",lookups!AQ34)</f>
        <v/>
      </c>
      <c r="AK41" s="6" t="str">
        <f>IF(ISERROR(lookups!AT34),"",lookups!AT34)</f>
        <v/>
      </c>
      <c r="AL41" s="6" t="str">
        <f t="shared" si="4"/>
        <v/>
      </c>
      <c r="AM41" s="6" t="str">
        <f t="shared" si="5"/>
        <v/>
      </c>
      <c r="AN41" s="6" t="str">
        <f>IF(ISERROR(lookups!AY34),"",lookups!AY34)</f>
        <v/>
      </c>
      <c r="AO41" s="6" t="str">
        <f t="shared" si="6"/>
        <v/>
      </c>
      <c r="AP41" s="6" t="str">
        <f>IF(ISERROR(lookups!BC34),"",lookups!BC34)</f>
        <v/>
      </c>
      <c r="AQ41" s="124" t="str">
        <f>IF(ISERROR(lookups!BF34),"",lookups!BF34)</f>
        <v/>
      </c>
    </row>
    <row r="42" spans="1:43" x14ac:dyDescent="0.25">
      <c r="A42" t="str">
        <f>IF('5. Trigger species (global)'!B38&lt;&gt;"",'5. Trigger species (global)'!B38,"")</f>
        <v/>
      </c>
      <c r="B42" s="123" t="str">
        <f>IF(ISERROR(lookups!W35),"",lookups!W35)</f>
        <v/>
      </c>
      <c r="C42" s="6" t="str">
        <f>IF(ISERROR(lookups!Z35),"",lookups!Z35)</f>
        <v/>
      </c>
      <c r="D42" s="6" t="str">
        <f>IF(ISERROR(lookups!AC35),"",lookups!AA35)</f>
        <v/>
      </c>
      <c r="E42" s="6" t="str">
        <f>IF(ISERROR(lookups!AF35),"",lookups!AF35)</f>
        <v/>
      </c>
      <c r="F42" s="6" t="str">
        <f>IF(ISERROR(lookups!AI35),"",lookups!AI35)</f>
        <v/>
      </c>
      <c r="G42" s="6" t="str">
        <f>IF(ISERROR(lookups!AL35),"",lookups!AL35)</f>
        <v/>
      </c>
      <c r="H42" s="6" t="str">
        <f>IF(ISERROR(lookups!AO35),"",lookups!AO35)</f>
        <v/>
      </c>
      <c r="I42" s="6" t="str">
        <f>IF(ISERROR(lookups!AR35),"",lookups!AR35)</f>
        <v/>
      </c>
      <c r="J42" s="6" t="str">
        <f>IF(ISERROR(lookups!AU35),"",lookups!AU35)</f>
        <v/>
      </c>
      <c r="K42" s="6" t="str">
        <f>IF(ISERROR(lookups!AU35),"",lookups!AV35)</f>
        <v/>
      </c>
      <c r="L42" s="6" t="str">
        <f>IF(ISERROR(lookups!AW35),"",lookups!AW35)</f>
        <v/>
      </c>
      <c r="M42" s="6" t="str">
        <f>IF(ISERROR(lookups!AY35),"",lookups!AZ35)</f>
        <v/>
      </c>
      <c r="N42" s="6" t="str">
        <f>IF(ISERROR(lookups!BA35),"",lookups!BA35)</f>
        <v/>
      </c>
      <c r="O42" s="6" t="str">
        <f>IF(ISERROR(lookups!BD35),"",lookups!BD35)</f>
        <v/>
      </c>
      <c r="P42" s="123" t="str">
        <f>IF(ISERROR(lookups!X35),"",lookups!X35)</f>
        <v/>
      </c>
      <c r="Q42" s="6" t="str">
        <f>IF(ISERROR(lookups!AA35),"",lookups!AA35)</f>
        <v/>
      </c>
      <c r="R42" s="6" t="str">
        <f>IF(ISERROR(lookups!AD35),"",lookups!AD35)</f>
        <v/>
      </c>
      <c r="S42" s="6" t="str">
        <f>IF(ISERROR(lookups!AG35),"",lookups!AG35)</f>
        <v/>
      </c>
      <c r="T42" s="6" t="str">
        <f>IF(ISERROR(lookups!AJ35),"",lookups!AJ35)</f>
        <v/>
      </c>
      <c r="U42" s="6" t="str">
        <f>IF(ISERROR(lookups!AM35),"",lookups!AM35)</f>
        <v/>
      </c>
      <c r="V42" s="6" t="str">
        <f>IF(ISERROR(lookups!AP35),"",lookups!AP35)</f>
        <v/>
      </c>
      <c r="W42" s="6" t="str">
        <f>IF(ISERROR(lookups!AS35),"",lookups!AS35)</f>
        <v/>
      </c>
      <c r="X42" s="6" t="str">
        <f t="shared" si="1"/>
        <v/>
      </c>
      <c r="Y42" s="6" t="str">
        <f t="shared" si="2"/>
        <v/>
      </c>
      <c r="Z42" s="6" t="str">
        <f>IF(ISERROR(lookups!AX35),"",lookups!AX35)</f>
        <v/>
      </c>
      <c r="AA42" s="6" t="str">
        <f t="shared" si="3"/>
        <v/>
      </c>
      <c r="AB42" s="6" t="str">
        <f>IF(ISERROR(lookups!BB35),"",lookups!BB35)</f>
        <v/>
      </c>
      <c r="AC42" s="6" t="str">
        <f>IF(ISERROR(lookups!BE35),"",lookups!BE35)</f>
        <v/>
      </c>
      <c r="AD42" s="123" t="str">
        <f>IF(ISERROR(lookups!Y35),"",lookups!Y35)</f>
        <v/>
      </c>
      <c r="AE42" s="6" t="str">
        <f>IF(ISERROR(lookups!AB35),"",lookups!AB35)</f>
        <v/>
      </c>
      <c r="AF42" s="6" t="str">
        <f>IF(ISERROR(lookups!AE35),"",lookups!AE35)</f>
        <v/>
      </c>
      <c r="AG42" s="6" t="str">
        <f>IF(ISERROR(lookups!AH35),"",lookups!AH35)</f>
        <v/>
      </c>
      <c r="AH42" s="6" t="str">
        <f>IF(ISERROR(lookups!AK35),"",lookups!AK35)</f>
        <v/>
      </c>
      <c r="AI42" s="6" t="str">
        <f>IF(ISERROR(lookups!AN35),"",lookups!AN35)</f>
        <v/>
      </c>
      <c r="AJ42" s="6" t="str">
        <f>IF(ISERROR(lookups!AQ35),"",lookups!AQ35)</f>
        <v/>
      </c>
      <c r="AK42" s="6" t="str">
        <f>IF(ISERROR(lookups!AT35),"",lookups!AT35)</f>
        <v/>
      </c>
      <c r="AL42" s="6" t="str">
        <f t="shared" si="4"/>
        <v/>
      </c>
      <c r="AM42" s="6" t="str">
        <f t="shared" si="5"/>
        <v/>
      </c>
      <c r="AN42" s="6" t="str">
        <f>IF(ISERROR(lookups!AY35),"",lookups!AY35)</f>
        <v/>
      </c>
      <c r="AO42" s="6" t="str">
        <f t="shared" si="6"/>
        <v/>
      </c>
      <c r="AP42" s="6" t="str">
        <f>IF(ISERROR(lookups!BC35),"",lookups!BC35)</f>
        <v/>
      </c>
      <c r="AQ42" s="124" t="str">
        <f>IF(ISERROR(lookups!BF35),"",lookups!BF35)</f>
        <v/>
      </c>
    </row>
    <row r="43" spans="1:43" x14ac:dyDescent="0.25">
      <c r="A43" t="str">
        <f>IF('5. Trigger species (global)'!B39&lt;&gt;"",'5. Trigger species (global)'!B39,"")</f>
        <v/>
      </c>
      <c r="B43" s="123" t="str">
        <f>IF(ISERROR(lookups!W36),"",lookups!W36)</f>
        <v/>
      </c>
      <c r="C43" s="6" t="str">
        <f>IF(ISERROR(lookups!Z36),"",lookups!Z36)</f>
        <v/>
      </c>
      <c r="D43" s="6" t="str">
        <f>IF(ISERROR(lookups!AC36),"",lookups!AA36)</f>
        <v/>
      </c>
      <c r="E43" s="6" t="str">
        <f>IF(ISERROR(lookups!AF36),"",lookups!AF36)</f>
        <v/>
      </c>
      <c r="F43" s="6" t="str">
        <f>IF(ISERROR(lookups!AI36),"",lookups!AI36)</f>
        <v/>
      </c>
      <c r="G43" s="6" t="str">
        <f>IF(ISERROR(lookups!AL36),"",lookups!AL36)</f>
        <v/>
      </c>
      <c r="H43" s="6" t="str">
        <f>IF(ISERROR(lookups!AO36),"",lookups!AO36)</f>
        <v/>
      </c>
      <c r="I43" s="6" t="str">
        <f>IF(ISERROR(lookups!AR36),"",lookups!AR36)</f>
        <v/>
      </c>
      <c r="J43" s="6" t="str">
        <f>IF(ISERROR(lookups!AU36),"",lookups!AU36)</f>
        <v/>
      </c>
      <c r="K43" s="6" t="str">
        <f>IF(ISERROR(lookups!AU36),"",lookups!AV36)</f>
        <v/>
      </c>
      <c r="L43" s="6" t="str">
        <f>IF(ISERROR(lookups!AW36),"",lookups!AW36)</f>
        <v/>
      </c>
      <c r="M43" s="6" t="str">
        <f>IF(ISERROR(lookups!AY36),"",lookups!AZ36)</f>
        <v/>
      </c>
      <c r="N43" s="6" t="str">
        <f>IF(ISERROR(lookups!BA36),"",lookups!BA36)</f>
        <v/>
      </c>
      <c r="O43" s="6" t="str">
        <f>IF(ISERROR(lookups!BD36),"",lookups!BD36)</f>
        <v/>
      </c>
      <c r="P43" s="123" t="str">
        <f>IF(ISERROR(lookups!X36),"",lookups!X36)</f>
        <v/>
      </c>
      <c r="Q43" s="6" t="str">
        <f>IF(ISERROR(lookups!AA36),"",lookups!AA36)</f>
        <v/>
      </c>
      <c r="R43" s="6" t="str">
        <f>IF(ISERROR(lookups!AD36),"",lookups!AD36)</f>
        <v/>
      </c>
      <c r="S43" s="6" t="str">
        <f>IF(ISERROR(lookups!AG36),"",lookups!AG36)</f>
        <v/>
      </c>
      <c r="T43" s="6" t="str">
        <f>IF(ISERROR(lookups!AJ36),"",lookups!AJ36)</f>
        <v/>
      </c>
      <c r="U43" s="6" t="str">
        <f>IF(ISERROR(lookups!AM36),"",lookups!AM36)</f>
        <v/>
      </c>
      <c r="V43" s="6" t="str">
        <f>IF(ISERROR(lookups!AP36),"",lookups!AP36)</f>
        <v/>
      </c>
      <c r="W43" s="6" t="str">
        <f>IF(ISERROR(lookups!AS36),"",lookups!AS36)</f>
        <v/>
      </c>
      <c r="X43" s="6" t="str">
        <f t="shared" si="1"/>
        <v/>
      </c>
      <c r="Y43" s="6" t="str">
        <f t="shared" si="2"/>
        <v/>
      </c>
      <c r="Z43" s="6" t="str">
        <f>IF(ISERROR(lookups!AX36),"",lookups!AX36)</f>
        <v/>
      </c>
      <c r="AA43" s="6" t="str">
        <f t="shared" si="3"/>
        <v/>
      </c>
      <c r="AB43" s="6" t="str">
        <f>IF(ISERROR(lookups!BB36),"",lookups!BB36)</f>
        <v/>
      </c>
      <c r="AC43" s="6" t="str">
        <f>IF(ISERROR(lookups!BE36),"",lookups!BE36)</f>
        <v/>
      </c>
      <c r="AD43" s="123" t="str">
        <f>IF(ISERROR(lookups!Y36),"",lookups!Y36)</f>
        <v/>
      </c>
      <c r="AE43" s="6" t="str">
        <f>IF(ISERROR(lookups!AB36),"",lookups!AB36)</f>
        <v/>
      </c>
      <c r="AF43" s="6" t="str">
        <f>IF(ISERROR(lookups!AE36),"",lookups!AE36)</f>
        <v/>
      </c>
      <c r="AG43" s="6" t="str">
        <f>IF(ISERROR(lookups!AH36),"",lookups!AH36)</f>
        <v/>
      </c>
      <c r="AH43" s="6" t="str">
        <f>IF(ISERROR(lookups!AK36),"",lookups!AK36)</f>
        <v/>
      </c>
      <c r="AI43" s="6" t="str">
        <f>IF(ISERROR(lookups!AN36),"",lookups!AN36)</f>
        <v/>
      </c>
      <c r="AJ43" s="6" t="str">
        <f>IF(ISERROR(lookups!AQ36),"",lookups!AQ36)</f>
        <v/>
      </c>
      <c r="AK43" s="6" t="str">
        <f>IF(ISERROR(lookups!AT36),"",lookups!AT36)</f>
        <v/>
      </c>
      <c r="AL43" s="6" t="str">
        <f t="shared" si="4"/>
        <v/>
      </c>
      <c r="AM43" s="6" t="str">
        <f t="shared" si="5"/>
        <v/>
      </c>
      <c r="AN43" s="6" t="str">
        <f>IF(ISERROR(lookups!AY36),"",lookups!AY36)</f>
        <v/>
      </c>
      <c r="AO43" s="6" t="str">
        <f t="shared" si="6"/>
        <v/>
      </c>
      <c r="AP43" s="6" t="str">
        <f>IF(ISERROR(lookups!BC36),"",lookups!BC36)</f>
        <v/>
      </c>
      <c r="AQ43" s="124" t="str">
        <f>IF(ISERROR(lookups!BF36),"",lookups!BF36)</f>
        <v/>
      </c>
    </row>
    <row r="44" spans="1:43" x14ac:dyDescent="0.25">
      <c r="A44" t="str">
        <f>IF('5. Trigger species (global)'!B40&lt;&gt;"",'5. Trigger species (global)'!B40,"")</f>
        <v/>
      </c>
      <c r="B44" s="123" t="str">
        <f>IF(ISERROR(lookups!W37),"",lookups!W37)</f>
        <v/>
      </c>
      <c r="C44" s="6" t="str">
        <f>IF(ISERROR(lookups!Z37),"",lookups!Z37)</f>
        <v/>
      </c>
      <c r="D44" s="6" t="str">
        <f>IF(ISERROR(lookups!AC37),"",lookups!AA37)</f>
        <v/>
      </c>
      <c r="E44" s="6" t="str">
        <f>IF(ISERROR(lookups!AF37),"",lookups!AF37)</f>
        <v/>
      </c>
      <c r="F44" s="6" t="str">
        <f>IF(ISERROR(lookups!AI37),"",lookups!AI37)</f>
        <v/>
      </c>
      <c r="G44" s="6" t="str">
        <f>IF(ISERROR(lookups!AL37),"",lookups!AL37)</f>
        <v/>
      </c>
      <c r="H44" s="6" t="str">
        <f>IF(ISERROR(lookups!AO37),"",lookups!AO37)</f>
        <v/>
      </c>
      <c r="I44" s="6" t="str">
        <f>IF(ISERROR(lookups!AR37),"",lookups!AR37)</f>
        <v/>
      </c>
      <c r="J44" s="6" t="str">
        <f>IF(ISERROR(lookups!AU37),"",lookups!AU37)</f>
        <v/>
      </c>
      <c r="K44" s="6" t="str">
        <f>IF(ISERROR(lookups!AU37),"",lookups!AV37)</f>
        <v/>
      </c>
      <c r="L44" s="6" t="str">
        <f>IF(ISERROR(lookups!AW37),"",lookups!AW37)</f>
        <v/>
      </c>
      <c r="M44" s="6" t="str">
        <f>IF(ISERROR(lookups!AY37),"",lookups!AZ37)</f>
        <v/>
      </c>
      <c r="N44" s="6" t="str">
        <f>IF(ISERROR(lookups!BA37),"",lookups!BA37)</f>
        <v/>
      </c>
      <c r="O44" s="6" t="str">
        <f>IF(ISERROR(lookups!BD37),"",lookups!BD37)</f>
        <v/>
      </c>
      <c r="P44" s="123" t="str">
        <f>IF(ISERROR(lookups!X37),"",lookups!X37)</f>
        <v/>
      </c>
      <c r="Q44" s="6" t="str">
        <f>IF(ISERROR(lookups!AA37),"",lookups!AA37)</f>
        <v/>
      </c>
      <c r="R44" s="6" t="str">
        <f>IF(ISERROR(lookups!AD37),"",lookups!AD37)</f>
        <v/>
      </c>
      <c r="S44" s="6" t="str">
        <f>IF(ISERROR(lookups!AG37),"",lookups!AG37)</f>
        <v/>
      </c>
      <c r="T44" s="6" t="str">
        <f>IF(ISERROR(lookups!AJ37),"",lookups!AJ37)</f>
        <v/>
      </c>
      <c r="U44" s="6" t="str">
        <f>IF(ISERROR(lookups!AM37),"",lookups!AM37)</f>
        <v/>
      </c>
      <c r="V44" s="6" t="str">
        <f>IF(ISERROR(lookups!AP37),"",lookups!AP37)</f>
        <v/>
      </c>
      <c r="W44" s="6" t="str">
        <f>IF(ISERROR(lookups!AS37),"",lookups!AS37)</f>
        <v/>
      </c>
      <c r="X44" s="6" t="str">
        <f t="shared" si="1"/>
        <v/>
      </c>
      <c r="Y44" s="6" t="str">
        <f t="shared" si="2"/>
        <v/>
      </c>
      <c r="Z44" s="6" t="str">
        <f>IF(ISERROR(lookups!AX37),"",lookups!AX37)</f>
        <v/>
      </c>
      <c r="AA44" s="6" t="str">
        <f t="shared" si="3"/>
        <v/>
      </c>
      <c r="AB44" s="6" t="str">
        <f>IF(ISERROR(lookups!BB37),"",lookups!BB37)</f>
        <v/>
      </c>
      <c r="AC44" s="6" t="str">
        <f>IF(ISERROR(lookups!BE37),"",lookups!BE37)</f>
        <v/>
      </c>
      <c r="AD44" s="123" t="str">
        <f>IF(ISERROR(lookups!Y37),"",lookups!Y37)</f>
        <v/>
      </c>
      <c r="AE44" s="6" t="str">
        <f>IF(ISERROR(lookups!AB37),"",lookups!AB37)</f>
        <v/>
      </c>
      <c r="AF44" s="6" t="str">
        <f>IF(ISERROR(lookups!AE37),"",lookups!AE37)</f>
        <v/>
      </c>
      <c r="AG44" s="6" t="str">
        <f>IF(ISERROR(lookups!AH37),"",lookups!AH37)</f>
        <v/>
      </c>
      <c r="AH44" s="6" t="str">
        <f>IF(ISERROR(lookups!AK37),"",lookups!AK37)</f>
        <v/>
      </c>
      <c r="AI44" s="6" t="str">
        <f>IF(ISERROR(lookups!AN37),"",lookups!AN37)</f>
        <v/>
      </c>
      <c r="AJ44" s="6" t="str">
        <f>IF(ISERROR(lookups!AQ37),"",lookups!AQ37)</f>
        <v/>
      </c>
      <c r="AK44" s="6" t="str">
        <f>IF(ISERROR(lookups!AT37),"",lookups!AT37)</f>
        <v/>
      </c>
      <c r="AL44" s="6" t="str">
        <f t="shared" si="4"/>
        <v/>
      </c>
      <c r="AM44" s="6" t="str">
        <f t="shared" si="5"/>
        <v/>
      </c>
      <c r="AN44" s="6" t="str">
        <f>IF(ISERROR(lookups!AY37),"",lookups!AY37)</f>
        <v/>
      </c>
      <c r="AO44" s="6" t="str">
        <f t="shared" si="6"/>
        <v/>
      </c>
      <c r="AP44" s="6" t="str">
        <f>IF(ISERROR(lookups!BC37),"",lookups!BC37)</f>
        <v/>
      </c>
      <c r="AQ44" s="124" t="str">
        <f>IF(ISERROR(lookups!BF37),"",lookups!BF37)</f>
        <v/>
      </c>
    </row>
    <row r="45" spans="1:43" x14ac:dyDescent="0.25">
      <c r="A45" t="str">
        <f>IF('5. Trigger species (global)'!B41&lt;&gt;"",'5. Trigger species (global)'!B41,"")</f>
        <v/>
      </c>
      <c r="B45" s="123" t="str">
        <f>IF(ISERROR(lookups!W38),"",lookups!W38)</f>
        <v/>
      </c>
      <c r="C45" s="6" t="str">
        <f>IF(ISERROR(lookups!Z38),"",lookups!Z38)</f>
        <v/>
      </c>
      <c r="D45" s="6" t="str">
        <f>IF(ISERROR(lookups!AC38),"",lookups!AA38)</f>
        <v/>
      </c>
      <c r="E45" s="6" t="str">
        <f>IF(ISERROR(lookups!AF38),"",lookups!AF38)</f>
        <v/>
      </c>
      <c r="F45" s="6" t="str">
        <f>IF(ISERROR(lookups!AI38),"",lookups!AI38)</f>
        <v/>
      </c>
      <c r="G45" s="6" t="str">
        <f>IF(ISERROR(lookups!AL38),"",lookups!AL38)</f>
        <v/>
      </c>
      <c r="H45" s="6" t="str">
        <f>IF(ISERROR(lookups!AO38),"",lookups!AO38)</f>
        <v/>
      </c>
      <c r="I45" s="6" t="str">
        <f>IF(ISERROR(lookups!AR38),"",lookups!AR38)</f>
        <v/>
      </c>
      <c r="J45" s="6" t="str">
        <f>IF(ISERROR(lookups!AU38),"",lookups!AU38)</f>
        <v/>
      </c>
      <c r="K45" s="6" t="str">
        <f>IF(ISERROR(lookups!AU38),"",lookups!AV38)</f>
        <v/>
      </c>
      <c r="L45" s="6" t="str">
        <f>IF(ISERROR(lookups!AW38),"",lookups!AW38)</f>
        <v/>
      </c>
      <c r="M45" s="6" t="str">
        <f>IF(ISERROR(lookups!AY38),"",lookups!AZ38)</f>
        <v/>
      </c>
      <c r="N45" s="6" t="str">
        <f>IF(ISERROR(lookups!BA38),"",lookups!BA38)</f>
        <v/>
      </c>
      <c r="O45" s="6" t="str">
        <f>IF(ISERROR(lookups!BD38),"",lookups!BD38)</f>
        <v/>
      </c>
      <c r="P45" s="123" t="str">
        <f>IF(ISERROR(lookups!X38),"",lookups!X38)</f>
        <v/>
      </c>
      <c r="Q45" s="6" t="str">
        <f>IF(ISERROR(lookups!AA38),"",lookups!AA38)</f>
        <v/>
      </c>
      <c r="R45" s="6" t="str">
        <f>IF(ISERROR(lookups!AD38),"",lookups!AD38)</f>
        <v/>
      </c>
      <c r="S45" s="6" t="str">
        <f>IF(ISERROR(lookups!AG38),"",lookups!AG38)</f>
        <v/>
      </c>
      <c r="T45" s="6" t="str">
        <f>IF(ISERROR(lookups!AJ38),"",lookups!AJ38)</f>
        <v/>
      </c>
      <c r="U45" s="6" t="str">
        <f>IF(ISERROR(lookups!AM38),"",lookups!AM38)</f>
        <v/>
      </c>
      <c r="V45" s="6" t="str">
        <f>IF(ISERROR(lookups!AP38),"",lookups!AP38)</f>
        <v/>
      </c>
      <c r="W45" s="6" t="str">
        <f>IF(ISERROR(lookups!AS38),"",lookups!AS38)</f>
        <v/>
      </c>
      <c r="X45" s="6" t="str">
        <f t="shared" si="1"/>
        <v/>
      </c>
      <c r="Y45" s="6" t="str">
        <f t="shared" si="2"/>
        <v/>
      </c>
      <c r="Z45" s="6" t="str">
        <f>IF(ISERROR(lookups!AX38),"",lookups!AX38)</f>
        <v/>
      </c>
      <c r="AA45" s="6" t="str">
        <f t="shared" si="3"/>
        <v/>
      </c>
      <c r="AB45" s="6" t="str">
        <f>IF(ISERROR(lookups!BB38),"",lookups!BB38)</f>
        <v/>
      </c>
      <c r="AC45" s="6" t="str">
        <f>IF(ISERROR(lookups!BE38),"",lookups!BE38)</f>
        <v/>
      </c>
      <c r="AD45" s="123" t="str">
        <f>IF(ISERROR(lookups!Y38),"",lookups!Y38)</f>
        <v/>
      </c>
      <c r="AE45" s="6" t="str">
        <f>IF(ISERROR(lookups!AB38),"",lookups!AB38)</f>
        <v/>
      </c>
      <c r="AF45" s="6" t="str">
        <f>IF(ISERROR(lookups!AE38),"",lookups!AE38)</f>
        <v/>
      </c>
      <c r="AG45" s="6" t="str">
        <f>IF(ISERROR(lookups!AH38),"",lookups!AH38)</f>
        <v/>
      </c>
      <c r="AH45" s="6" t="str">
        <f>IF(ISERROR(lookups!AK38),"",lookups!AK38)</f>
        <v/>
      </c>
      <c r="AI45" s="6" t="str">
        <f>IF(ISERROR(lookups!AN38),"",lookups!AN38)</f>
        <v/>
      </c>
      <c r="AJ45" s="6" t="str">
        <f>IF(ISERROR(lookups!AQ38),"",lookups!AQ38)</f>
        <v/>
      </c>
      <c r="AK45" s="6" t="str">
        <f>IF(ISERROR(lookups!AT38),"",lookups!AT38)</f>
        <v/>
      </c>
      <c r="AL45" s="6" t="str">
        <f t="shared" si="4"/>
        <v/>
      </c>
      <c r="AM45" s="6" t="str">
        <f t="shared" si="5"/>
        <v/>
      </c>
      <c r="AN45" s="6" t="str">
        <f>IF(ISERROR(lookups!AY38),"",lookups!AY38)</f>
        <v/>
      </c>
      <c r="AO45" s="6" t="str">
        <f t="shared" si="6"/>
        <v/>
      </c>
      <c r="AP45" s="6" t="str">
        <f>IF(ISERROR(lookups!BC38),"",lookups!BC38)</f>
        <v/>
      </c>
      <c r="AQ45" s="124" t="str">
        <f>IF(ISERROR(lookups!BF38),"",lookups!BF38)</f>
        <v/>
      </c>
    </row>
    <row r="46" spans="1:43" x14ac:dyDescent="0.25">
      <c r="A46" t="str">
        <f>IF('5. Trigger species (global)'!B42&lt;&gt;"",'5. Trigger species (global)'!B42,"")</f>
        <v/>
      </c>
      <c r="B46" s="123" t="str">
        <f>IF(ISERROR(lookups!W39),"",lookups!W39)</f>
        <v/>
      </c>
      <c r="C46" s="6" t="str">
        <f>IF(ISERROR(lookups!Z39),"",lookups!Z39)</f>
        <v/>
      </c>
      <c r="D46" s="6" t="str">
        <f>IF(ISERROR(lookups!AC39),"",lookups!AA39)</f>
        <v/>
      </c>
      <c r="E46" s="6" t="str">
        <f>IF(ISERROR(lookups!AF39),"",lookups!AF39)</f>
        <v/>
      </c>
      <c r="F46" s="6" t="str">
        <f>IF(ISERROR(lookups!AI39),"",lookups!AI39)</f>
        <v/>
      </c>
      <c r="G46" s="6" t="str">
        <f>IF(ISERROR(lookups!AL39),"",lookups!AL39)</f>
        <v/>
      </c>
      <c r="H46" s="6" t="str">
        <f>IF(ISERROR(lookups!AO39),"",lookups!AO39)</f>
        <v/>
      </c>
      <c r="I46" s="6" t="str">
        <f>IF(ISERROR(lookups!AR39),"",lookups!AR39)</f>
        <v/>
      </c>
      <c r="J46" s="6" t="str">
        <f>IF(ISERROR(lookups!AU39),"",lookups!AU39)</f>
        <v/>
      </c>
      <c r="K46" s="6" t="str">
        <f>IF(ISERROR(lookups!AU39),"",lookups!AV39)</f>
        <v/>
      </c>
      <c r="L46" s="6" t="str">
        <f>IF(ISERROR(lookups!AW39),"",lookups!AW39)</f>
        <v/>
      </c>
      <c r="M46" s="6" t="str">
        <f>IF(ISERROR(lookups!AY39),"",lookups!AZ39)</f>
        <v/>
      </c>
      <c r="N46" s="6" t="str">
        <f>IF(ISERROR(lookups!BA39),"",lookups!BA39)</f>
        <v/>
      </c>
      <c r="O46" s="6" t="str">
        <f>IF(ISERROR(lookups!BD39),"",lookups!BD39)</f>
        <v/>
      </c>
      <c r="P46" s="123" t="str">
        <f>IF(ISERROR(lookups!X39),"",lookups!X39)</f>
        <v/>
      </c>
      <c r="Q46" s="6" t="str">
        <f>IF(ISERROR(lookups!AA39),"",lookups!AA39)</f>
        <v/>
      </c>
      <c r="R46" s="6" t="str">
        <f>IF(ISERROR(lookups!AD39),"",lookups!AD39)</f>
        <v/>
      </c>
      <c r="S46" s="6" t="str">
        <f>IF(ISERROR(lookups!AG39),"",lookups!AG39)</f>
        <v/>
      </c>
      <c r="T46" s="6" t="str">
        <f>IF(ISERROR(lookups!AJ39),"",lookups!AJ39)</f>
        <v/>
      </c>
      <c r="U46" s="6" t="str">
        <f>IF(ISERROR(lookups!AM39),"",lookups!AM39)</f>
        <v/>
      </c>
      <c r="V46" s="6" t="str">
        <f>IF(ISERROR(lookups!AP39),"",lookups!AP39)</f>
        <v/>
      </c>
      <c r="W46" s="6" t="str">
        <f>IF(ISERROR(lookups!AS39),"",lookups!AS39)</f>
        <v/>
      </c>
      <c r="X46" s="6" t="str">
        <f t="shared" si="1"/>
        <v/>
      </c>
      <c r="Y46" s="6" t="str">
        <f t="shared" si="2"/>
        <v/>
      </c>
      <c r="Z46" s="6" t="str">
        <f>IF(ISERROR(lookups!AX39),"",lookups!AX39)</f>
        <v/>
      </c>
      <c r="AA46" s="6" t="str">
        <f t="shared" si="3"/>
        <v/>
      </c>
      <c r="AB46" s="6" t="str">
        <f>IF(ISERROR(lookups!BB39),"",lookups!BB39)</f>
        <v/>
      </c>
      <c r="AC46" s="6" t="str">
        <f>IF(ISERROR(lookups!BE39),"",lookups!BE39)</f>
        <v/>
      </c>
      <c r="AD46" s="123" t="str">
        <f>IF(ISERROR(lookups!Y39),"",lookups!Y39)</f>
        <v/>
      </c>
      <c r="AE46" s="6" t="str">
        <f>IF(ISERROR(lookups!AB39),"",lookups!AB39)</f>
        <v/>
      </c>
      <c r="AF46" s="6" t="str">
        <f>IF(ISERROR(lookups!AE39),"",lookups!AE39)</f>
        <v/>
      </c>
      <c r="AG46" s="6" t="str">
        <f>IF(ISERROR(lookups!AH39),"",lookups!AH39)</f>
        <v/>
      </c>
      <c r="AH46" s="6" t="str">
        <f>IF(ISERROR(lookups!AK39),"",lookups!AK39)</f>
        <v/>
      </c>
      <c r="AI46" s="6" t="str">
        <f>IF(ISERROR(lookups!AN39),"",lookups!AN39)</f>
        <v/>
      </c>
      <c r="AJ46" s="6" t="str">
        <f>IF(ISERROR(lookups!AQ39),"",lookups!AQ39)</f>
        <v/>
      </c>
      <c r="AK46" s="6" t="str">
        <f>IF(ISERROR(lookups!AT39),"",lookups!AT39)</f>
        <v/>
      </c>
      <c r="AL46" s="6" t="str">
        <f t="shared" si="4"/>
        <v/>
      </c>
      <c r="AM46" s="6" t="str">
        <f t="shared" si="5"/>
        <v/>
      </c>
      <c r="AN46" s="6" t="str">
        <f>IF(ISERROR(lookups!AY39),"",lookups!AY39)</f>
        <v/>
      </c>
      <c r="AO46" s="6" t="str">
        <f t="shared" si="6"/>
        <v/>
      </c>
      <c r="AP46" s="6" t="str">
        <f>IF(ISERROR(lookups!BC39),"",lookups!BC39)</f>
        <v/>
      </c>
      <c r="AQ46" s="124" t="str">
        <f>IF(ISERROR(lookups!BF39),"",lookups!BF39)</f>
        <v/>
      </c>
    </row>
    <row r="47" spans="1:43" x14ac:dyDescent="0.25">
      <c r="A47" t="str">
        <f>IF('5. Trigger species (global)'!B43&lt;&gt;"",'5. Trigger species (global)'!B43,"")</f>
        <v/>
      </c>
      <c r="B47" s="123" t="str">
        <f>IF(ISERROR(lookups!W40),"",lookups!W40)</f>
        <v/>
      </c>
      <c r="C47" s="6" t="str">
        <f>IF(ISERROR(lookups!Z40),"",lookups!Z40)</f>
        <v/>
      </c>
      <c r="D47" s="6" t="str">
        <f>IF(ISERROR(lookups!AC40),"",lookups!AA40)</f>
        <v/>
      </c>
      <c r="E47" s="6" t="str">
        <f>IF(ISERROR(lookups!AF40),"",lookups!AF40)</f>
        <v/>
      </c>
      <c r="F47" s="6" t="str">
        <f>IF(ISERROR(lookups!AI40),"",lookups!AI40)</f>
        <v/>
      </c>
      <c r="G47" s="6" t="str">
        <f>IF(ISERROR(lookups!AL40),"",lookups!AL40)</f>
        <v/>
      </c>
      <c r="H47" s="6" t="str">
        <f>IF(ISERROR(lookups!AO40),"",lookups!AO40)</f>
        <v/>
      </c>
      <c r="I47" s="6" t="str">
        <f>IF(ISERROR(lookups!AR40),"",lookups!AR40)</f>
        <v/>
      </c>
      <c r="J47" s="6" t="str">
        <f>IF(ISERROR(lookups!AU40),"",lookups!AU40)</f>
        <v/>
      </c>
      <c r="K47" s="6" t="str">
        <f>IF(ISERROR(lookups!AU40),"",lookups!AV40)</f>
        <v/>
      </c>
      <c r="L47" s="6" t="str">
        <f>IF(ISERROR(lookups!AW40),"",lookups!AW40)</f>
        <v/>
      </c>
      <c r="M47" s="6" t="str">
        <f>IF(ISERROR(lookups!AY40),"",lookups!AZ40)</f>
        <v/>
      </c>
      <c r="N47" s="6" t="str">
        <f>IF(ISERROR(lookups!BA40),"",lookups!BA40)</f>
        <v/>
      </c>
      <c r="O47" s="6" t="str">
        <f>IF(ISERROR(lookups!BD40),"",lookups!BD40)</f>
        <v/>
      </c>
      <c r="P47" s="123" t="str">
        <f>IF(ISERROR(lookups!X40),"",lookups!X40)</f>
        <v/>
      </c>
      <c r="Q47" s="6" t="str">
        <f>IF(ISERROR(lookups!AA40),"",lookups!AA40)</f>
        <v/>
      </c>
      <c r="R47" s="6" t="str">
        <f>IF(ISERROR(lookups!AD40),"",lookups!AD40)</f>
        <v/>
      </c>
      <c r="S47" s="6" t="str">
        <f>IF(ISERROR(lookups!AG40),"",lookups!AG40)</f>
        <v/>
      </c>
      <c r="T47" s="6" t="str">
        <f>IF(ISERROR(lookups!AJ40),"",lookups!AJ40)</f>
        <v/>
      </c>
      <c r="U47" s="6" t="str">
        <f>IF(ISERROR(lookups!AM40),"",lookups!AM40)</f>
        <v/>
      </c>
      <c r="V47" s="6" t="str">
        <f>IF(ISERROR(lookups!AP40),"",lookups!AP40)</f>
        <v/>
      </c>
      <c r="W47" s="6" t="str">
        <f>IF(ISERROR(lookups!AS40),"",lookups!AS40)</f>
        <v/>
      </c>
      <c r="X47" s="6" t="str">
        <f t="shared" si="1"/>
        <v/>
      </c>
      <c r="Y47" s="6" t="str">
        <f t="shared" si="2"/>
        <v/>
      </c>
      <c r="Z47" s="6" t="str">
        <f>IF(ISERROR(lookups!AX40),"",lookups!AX40)</f>
        <v/>
      </c>
      <c r="AA47" s="6" t="str">
        <f t="shared" si="3"/>
        <v/>
      </c>
      <c r="AB47" s="6" t="str">
        <f>IF(ISERROR(lookups!BB40),"",lookups!BB40)</f>
        <v/>
      </c>
      <c r="AC47" s="6" t="str">
        <f>IF(ISERROR(lookups!BE40),"",lookups!BE40)</f>
        <v/>
      </c>
      <c r="AD47" s="123" t="str">
        <f>IF(ISERROR(lookups!Y40),"",lookups!Y40)</f>
        <v/>
      </c>
      <c r="AE47" s="6" t="str">
        <f>IF(ISERROR(lookups!AB40),"",lookups!AB40)</f>
        <v/>
      </c>
      <c r="AF47" s="6" t="str">
        <f>IF(ISERROR(lookups!AE40),"",lookups!AE40)</f>
        <v/>
      </c>
      <c r="AG47" s="6" t="str">
        <f>IF(ISERROR(lookups!AH40),"",lookups!AH40)</f>
        <v/>
      </c>
      <c r="AH47" s="6" t="str">
        <f>IF(ISERROR(lookups!AK40),"",lookups!AK40)</f>
        <v/>
      </c>
      <c r="AI47" s="6" t="str">
        <f>IF(ISERROR(lookups!AN40),"",lookups!AN40)</f>
        <v/>
      </c>
      <c r="AJ47" s="6" t="str">
        <f>IF(ISERROR(lookups!AQ40),"",lookups!AQ40)</f>
        <v/>
      </c>
      <c r="AK47" s="6" t="str">
        <f>IF(ISERROR(lookups!AT40),"",lookups!AT40)</f>
        <v/>
      </c>
      <c r="AL47" s="6" t="str">
        <f t="shared" si="4"/>
        <v/>
      </c>
      <c r="AM47" s="6" t="str">
        <f t="shared" si="5"/>
        <v/>
      </c>
      <c r="AN47" s="6" t="str">
        <f>IF(ISERROR(lookups!AY40),"",lookups!AY40)</f>
        <v/>
      </c>
      <c r="AO47" s="6" t="str">
        <f t="shared" si="6"/>
        <v/>
      </c>
      <c r="AP47" s="6" t="str">
        <f>IF(ISERROR(lookups!BC40),"",lookups!BC40)</f>
        <v/>
      </c>
      <c r="AQ47" s="124" t="str">
        <f>IF(ISERROR(lookups!BF40),"",lookups!BF40)</f>
        <v/>
      </c>
    </row>
    <row r="48" spans="1:43" x14ac:dyDescent="0.25">
      <c r="A48" t="str">
        <f>IF('5. Trigger species (global)'!B44&lt;&gt;"",'5. Trigger species (global)'!B44,"")</f>
        <v/>
      </c>
      <c r="B48" s="123" t="str">
        <f>IF(ISERROR(lookups!W41),"",lookups!W41)</f>
        <v/>
      </c>
      <c r="C48" s="6" t="str">
        <f>IF(ISERROR(lookups!Z41),"",lookups!Z41)</f>
        <v/>
      </c>
      <c r="D48" s="6" t="str">
        <f>IF(ISERROR(lookups!AC41),"",lookups!AA41)</f>
        <v/>
      </c>
      <c r="E48" s="6" t="str">
        <f>IF(ISERROR(lookups!AF41),"",lookups!AF41)</f>
        <v/>
      </c>
      <c r="F48" s="6" t="str">
        <f>IF(ISERROR(lookups!AI41),"",lookups!AI41)</f>
        <v/>
      </c>
      <c r="G48" s="6" t="str">
        <f>IF(ISERROR(lookups!AL41),"",lookups!AL41)</f>
        <v/>
      </c>
      <c r="H48" s="6" t="str">
        <f>IF(ISERROR(lookups!AO41),"",lookups!AO41)</f>
        <v/>
      </c>
      <c r="I48" s="6" t="str">
        <f>IF(ISERROR(lookups!AR41),"",lookups!AR41)</f>
        <v/>
      </c>
      <c r="J48" s="6" t="str">
        <f>IF(ISERROR(lookups!AU41),"",lookups!AU41)</f>
        <v/>
      </c>
      <c r="K48" s="6" t="str">
        <f>IF(ISERROR(lookups!AU41),"",lookups!AV41)</f>
        <v/>
      </c>
      <c r="L48" s="6" t="str">
        <f>IF(ISERROR(lookups!AW41),"",lookups!AW41)</f>
        <v/>
      </c>
      <c r="M48" s="6" t="str">
        <f>IF(ISERROR(lookups!AY41),"",lookups!AZ41)</f>
        <v/>
      </c>
      <c r="N48" s="6" t="str">
        <f>IF(ISERROR(lookups!BA41),"",lookups!BA41)</f>
        <v/>
      </c>
      <c r="O48" s="6" t="str">
        <f>IF(ISERROR(lookups!BD41),"",lookups!BD41)</f>
        <v/>
      </c>
      <c r="P48" s="123" t="str">
        <f>IF(ISERROR(lookups!X41),"",lookups!X41)</f>
        <v/>
      </c>
      <c r="Q48" s="6" t="str">
        <f>IF(ISERROR(lookups!AA41),"",lookups!AA41)</f>
        <v/>
      </c>
      <c r="R48" s="6" t="str">
        <f>IF(ISERROR(lookups!AD41),"",lookups!AD41)</f>
        <v/>
      </c>
      <c r="S48" s="6" t="str">
        <f>IF(ISERROR(lookups!AG41),"",lookups!AG41)</f>
        <v/>
      </c>
      <c r="T48" s="6" t="str">
        <f>IF(ISERROR(lookups!AJ41),"",lookups!AJ41)</f>
        <v/>
      </c>
      <c r="U48" s="6" t="str">
        <f>IF(ISERROR(lookups!AM41),"",lookups!AM41)</f>
        <v/>
      </c>
      <c r="V48" s="6" t="str">
        <f>IF(ISERROR(lookups!AP41),"",lookups!AP41)</f>
        <v/>
      </c>
      <c r="W48" s="6" t="str">
        <f>IF(ISERROR(lookups!AS41),"",lookups!AS41)</f>
        <v/>
      </c>
      <c r="X48" s="6" t="str">
        <f t="shared" si="1"/>
        <v/>
      </c>
      <c r="Y48" s="6" t="str">
        <f t="shared" si="2"/>
        <v/>
      </c>
      <c r="Z48" s="6" t="str">
        <f>IF(ISERROR(lookups!AX41),"",lookups!AX41)</f>
        <v/>
      </c>
      <c r="AA48" s="6" t="str">
        <f t="shared" si="3"/>
        <v/>
      </c>
      <c r="AB48" s="6" t="str">
        <f>IF(ISERROR(lookups!BB41),"",lookups!BB41)</f>
        <v/>
      </c>
      <c r="AC48" s="6" t="str">
        <f>IF(ISERROR(lookups!BE41),"",lookups!BE41)</f>
        <v/>
      </c>
      <c r="AD48" s="123" t="str">
        <f>IF(ISERROR(lookups!Y41),"",lookups!Y41)</f>
        <v/>
      </c>
      <c r="AE48" s="6" t="str">
        <f>IF(ISERROR(lookups!AB41),"",lookups!AB41)</f>
        <v/>
      </c>
      <c r="AF48" s="6" t="str">
        <f>IF(ISERROR(lookups!AE41),"",lookups!AE41)</f>
        <v/>
      </c>
      <c r="AG48" s="6" t="str">
        <f>IF(ISERROR(lookups!AH41),"",lookups!AH41)</f>
        <v/>
      </c>
      <c r="AH48" s="6" t="str">
        <f>IF(ISERROR(lookups!AK41),"",lookups!AK41)</f>
        <v/>
      </c>
      <c r="AI48" s="6" t="str">
        <f>IF(ISERROR(lookups!AN41),"",lookups!AN41)</f>
        <v/>
      </c>
      <c r="AJ48" s="6" t="str">
        <f>IF(ISERROR(lookups!AQ41),"",lookups!AQ41)</f>
        <v/>
      </c>
      <c r="AK48" s="6" t="str">
        <f>IF(ISERROR(lookups!AT41),"",lookups!AT41)</f>
        <v/>
      </c>
      <c r="AL48" s="6" t="str">
        <f t="shared" si="4"/>
        <v/>
      </c>
      <c r="AM48" s="6" t="str">
        <f t="shared" si="5"/>
        <v/>
      </c>
      <c r="AN48" s="6" t="str">
        <f>IF(ISERROR(lookups!AY41),"",lookups!AY41)</f>
        <v/>
      </c>
      <c r="AO48" s="6" t="str">
        <f t="shared" si="6"/>
        <v/>
      </c>
      <c r="AP48" s="6" t="str">
        <f>IF(ISERROR(lookups!BC41),"",lookups!BC41)</f>
        <v/>
      </c>
      <c r="AQ48" s="124" t="str">
        <f>IF(ISERROR(lookups!BF41),"",lookups!BF41)</f>
        <v/>
      </c>
    </row>
    <row r="49" spans="1:43" x14ac:dyDescent="0.25">
      <c r="A49" t="str">
        <f>IF('5. Trigger species (global)'!B45&lt;&gt;"",'5. Trigger species (global)'!B45,"")</f>
        <v/>
      </c>
      <c r="B49" s="123" t="str">
        <f>IF(ISERROR(lookups!W42),"",lookups!W42)</f>
        <v/>
      </c>
      <c r="C49" s="6" t="str">
        <f>IF(ISERROR(lookups!Z42),"",lookups!Z42)</f>
        <v/>
      </c>
      <c r="D49" s="6" t="str">
        <f>IF(ISERROR(lookups!AC42),"",lookups!AA42)</f>
        <v/>
      </c>
      <c r="E49" s="6" t="str">
        <f>IF(ISERROR(lookups!AF42),"",lookups!AF42)</f>
        <v/>
      </c>
      <c r="F49" s="6" t="str">
        <f>IF(ISERROR(lookups!AI42),"",lookups!AI42)</f>
        <v/>
      </c>
      <c r="G49" s="6" t="str">
        <f>IF(ISERROR(lookups!AL42),"",lookups!AL42)</f>
        <v/>
      </c>
      <c r="H49" s="6" t="str">
        <f>IF(ISERROR(lookups!AO42),"",lookups!AO42)</f>
        <v/>
      </c>
      <c r="I49" s="6" t="str">
        <f>IF(ISERROR(lookups!AR42),"",lookups!AR42)</f>
        <v/>
      </c>
      <c r="J49" s="6" t="str">
        <f>IF(ISERROR(lookups!AU42),"",lookups!AU42)</f>
        <v/>
      </c>
      <c r="K49" s="6" t="str">
        <f>IF(ISERROR(lookups!AU42),"",lookups!AV42)</f>
        <v/>
      </c>
      <c r="L49" s="6" t="str">
        <f>IF(ISERROR(lookups!AW42),"",lookups!AW42)</f>
        <v/>
      </c>
      <c r="M49" s="6" t="str">
        <f>IF(ISERROR(lookups!AY42),"",lookups!AZ42)</f>
        <v/>
      </c>
      <c r="N49" s="6" t="str">
        <f>IF(ISERROR(lookups!BA42),"",lookups!BA42)</f>
        <v/>
      </c>
      <c r="O49" s="6" t="str">
        <f>IF(ISERROR(lookups!BD42),"",lookups!BD42)</f>
        <v/>
      </c>
      <c r="P49" s="123" t="str">
        <f>IF(ISERROR(lookups!X42),"",lookups!X42)</f>
        <v/>
      </c>
      <c r="Q49" s="6" t="str">
        <f>IF(ISERROR(lookups!AA42),"",lookups!AA42)</f>
        <v/>
      </c>
      <c r="R49" s="6" t="str">
        <f>IF(ISERROR(lookups!AD42),"",lookups!AD42)</f>
        <v/>
      </c>
      <c r="S49" s="6" t="str">
        <f>IF(ISERROR(lookups!AG42),"",lookups!AG42)</f>
        <v/>
      </c>
      <c r="T49" s="6" t="str">
        <f>IF(ISERROR(lookups!AJ42),"",lookups!AJ42)</f>
        <v/>
      </c>
      <c r="U49" s="6" t="str">
        <f>IF(ISERROR(lookups!AM42),"",lookups!AM42)</f>
        <v/>
      </c>
      <c r="V49" s="6" t="str">
        <f>IF(ISERROR(lookups!AP42),"",lookups!AP42)</f>
        <v/>
      </c>
      <c r="W49" s="6" t="str">
        <f>IF(ISERROR(lookups!AS42),"",lookups!AS42)</f>
        <v/>
      </c>
      <c r="X49" s="6" t="str">
        <f t="shared" si="1"/>
        <v/>
      </c>
      <c r="Y49" s="6" t="str">
        <f t="shared" si="2"/>
        <v/>
      </c>
      <c r="Z49" s="6" t="str">
        <f>IF(ISERROR(lookups!AX42),"",lookups!AX42)</f>
        <v/>
      </c>
      <c r="AA49" s="6" t="str">
        <f t="shared" si="3"/>
        <v/>
      </c>
      <c r="AB49" s="6" t="str">
        <f>IF(ISERROR(lookups!BB42),"",lookups!BB42)</f>
        <v/>
      </c>
      <c r="AC49" s="6" t="str">
        <f>IF(ISERROR(lookups!BE42),"",lookups!BE42)</f>
        <v/>
      </c>
      <c r="AD49" s="123" t="str">
        <f>IF(ISERROR(lookups!Y42),"",lookups!Y42)</f>
        <v/>
      </c>
      <c r="AE49" s="6" t="str">
        <f>IF(ISERROR(lookups!AB42),"",lookups!AB42)</f>
        <v/>
      </c>
      <c r="AF49" s="6" t="str">
        <f>IF(ISERROR(lookups!AE42),"",lookups!AE42)</f>
        <v/>
      </c>
      <c r="AG49" s="6" t="str">
        <f>IF(ISERROR(lookups!AH42),"",lookups!AH42)</f>
        <v/>
      </c>
      <c r="AH49" s="6" t="str">
        <f>IF(ISERROR(lookups!AK42),"",lookups!AK42)</f>
        <v/>
      </c>
      <c r="AI49" s="6" t="str">
        <f>IF(ISERROR(lookups!AN42),"",lookups!AN42)</f>
        <v/>
      </c>
      <c r="AJ49" s="6" t="str">
        <f>IF(ISERROR(lookups!AQ42),"",lookups!AQ42)</f>
        <v/>
      </c>
      <c r="AK49" s="6" t="str">
        <f>IF(ISERROR(lookups!AT42),"",lookups!AT42)</f>
        <v/>
      </c>
      <c r="AL49" s="6" t="str">
        <f t="shared" si="4"/>
        <v/>
      </c>
      <c r="AM49" s="6" t="str">
        <f t="shared" si="5"/>
        <v/>
      </c>
      <c r="AN49" s="6" t="str">
        <f>IF(ISERROR(lookups!AY42),"",lookups!AY42)</f>
        <v/>
      </c>
      <c r="AO49" s="6" t="str">
        <f t="shared" si="6"/>
        <v/>
      </c>
      <c r="AP49" s="6" t="str">
        <f>IF(ISERROR(lookups!BC42),"",lookups!BC42)</f>
        <v/>
      </c>
      <c r="AQ49" s="124" t="str">
        <f>IF(ISERROR(lookups!BF42),"",lookups!BF42)</f>
        <v/>
      </c>
    </row>
    <row r="50" spans="1:43" x14ac:dyDescent="0.25">
      <c r="A50" t="str">
        <f>IF('5. Trigger species (global)'!B46&lt;&gt;"",'5. Trigger species (global)'!B46,"")</f>
        <v/>
      </c>
      <c r="B50" s="123" t="str">
        <f>IF(ISERROR(lookups!W43),"",lookups!W43)</f>
        <v/>
      </c>
      <c r="C50" s="6" t="str">
        <f>IF(ISERROR(lookups!Z43),"",lookups!Z43)</f>
        <v/>
      </c>
      <c r="D50" s="6" t="str">
        <f>IF(ISERROR(lookups!AC43),"",lookups!AA43)</f>
        <v/>
      </c>
      <c r="E50" s="6" t="str">
        <f>IF(ISERROR(lookups!AF43),"",lookups!AF43)</f>
        <v/>
      </c>
      <c r="F50" s="6" t="str">
        <f>IF(ISERROR(lookups!AI43),"",lookups!AI43)</f>
        <v/>
      </c>
      <c r="G50" s="6" t="str">
        <f>IF(ISERROR(lookups!AL43),"",lookups!AL43)</f>
        <v/>
      </c>
      <c r="H50" s="6" t="str">
        <f>IF(ISERROR(lookups!AO43),"",lookups!AO43)</f>
        <v/>
      </c>
      <c r="I50" s="6" t="str">
        <f>IF(ISERROR(lookups!AR43),"",lookups!AR43)</f>
        <v/>
      </c>
      <c r="J50" s="6" t="str">
        <f>IF(ISERROR(lookups!AU43),"",lookups!AU43)</f>
        <v/>
      </c>
      <c r="K50" s="6" t="str">
        <f>IF(ISERROR(lookups!AU43),"",lookups!AV43)</f>
        <v/>
      </c>
      <c r="L50" s="6" t="str">
        <f>IF(ISERROR(lookups!AW43),"",lookups!AW43)</f>
        <v/>
      </c>
      <c r="M50" s="6" t="str">
        <f>IF(ISERROR(lookups!AY43),"",lookups!AZ43)</f>
        <v/>
      </c>
      <c r="N50" s="6" t="str">
        <f>IF(ISERROR(lookups!BA43),"",lookups!BA43)</f>
        <v/>
      </c>
      <c r="O50" s="6" t="str">
        <f>IF(ISERROR(lookups!BD43),"",lookups!BD43)</f>
        <v/>
      </c>
      <c r="P50" s="123" t="str">
        <f>IF(ISERROR(lookups!X43),"",lookups!X43)</f>
        <v/>
      </c>
      <c r="Q50" s="6" t="str">
        <f>IF(ISERROR(lookups!AA43),"",lookups!AA43)</f>
        <v/>
      </c>
      <c r="R50" s="6" t="str">
        <f>IF(ISERROR(lookups!AD43),"",lookups!AD43)</f>
        <v/>
      </c>
      <c r="S50" s="6" t="str">
        <f>IF(ISERROR(lookups!AG43),"",lookups!AG43)</f>
        <v/>
      </c>
      <c r="T50" s="6" t="str">
        <f>IF(ISERROR(lookups!AJ43),"",lookups!AJ43)</f>
        <v/>
      </c>
      <c r="U50" s="6" t="str">
        <f>IF(ISERROR(lookups!AM43),"",lookups!AM43)</f>
        <v/>
      </c>
      <c r="V50" s="6" t="str">
        <f>IF(ISERROR(lookups!AP43),"",lookups!AP43)</f>
        <v/>
      </c>
      <c r="W50" s="6" t="str">
        <f>IF(ISERROR(lookups!AS43),"",lookups!AS43)</f>
        <v/>
      </c>
      <c r="X50" s="6" t="str">
        <f t="shared" si="1"/>
        <v/>
      </c>
      <c r="Y50" s="6" t="str">
        <f t="shared" si="2"/>
        <v/>
      </c>
      <c r="Z50" s="6" t="str">
        <f>IF(ISERROR(lookups!AX43),"",lookups!AX43)</f>
        <v/>
      </c>
      <c r="AA50" s="6" t="str">
        <f t="shared" si="3"/>
        <v/>
      </c>
      <c r="AB50" s="6" t="str">
        <f>IF(ISERROR(lookups!BB43),"",lookups!BB43)</f>
        <v/>
      </c>
      <c r="AC50" s="6" t="str">
        <f>IF(ISERROR(lookups!BE43),"",lookups!BE43)</f>
        <v/>
      </c>
      <c r="AD50" s="123" t="str">
        <f>IF(ISERROR(lookups!Y43),"",lookups!Y43)</f>
        <v/>
      </c>
      <c r="AE50" s="6" t="str">
        <f>IF(ISERROR(lookups!AB43),"",lookups!AB43)</f>
        <v/>
      </c>
      <c r="AF50" s="6" t="str">
        <f>IF(ISERROR(lookups!AE43),"",lookups!AE43)</f>
        <v/>
      </c>
      <c r="AG50" s="6" t="str">
        <f>IF(ISERROR(lookups!AH43),"",lookups!AH43)</f>
        <v/>
      </c>
      <c r="AH50" s="6" t="str">
        <f>IF(ISERROR(lookups!AK43),"",lookups!AK43)</f>
        <v/>
      </c>
      <c r="AI50" s="6" t="str">
        <f>IF(ISERROR(lookups!AN43),"",lookups!AN43)</f>
        <v/>
      </c>
      <c r="AJ50" s="6" t="str">
        <f>IF(ISERROR(lookups!AQ43),"",lookups!AQ43)</f>
        <v/>
      </c>
      <c r="AK50" s="6" t="str">
        <f>IF(ISERROR(lookups!AT43),"",lookups!AT43)</f>
        <v/>
      </c>
      <c r="AL50" s="6" t="str">
        <f t="shared" si="4"/>
        <v/>
      </c>
      <c r="AM50" s="6" t="str">
        <f t="shared" si="5"/>
        <v/>
      </c>
      <c r="AN50" s="6" t="str">
        <f>IF(ISERROR(lookups!AY43),"",lookups!AY43)</f>
        <v/>
      </c>
      <c r="AO50" s="6" t="str">
        <f t="shared" si="6"/>
        <v/>
      </c>
      <c r="AP50" s="6" t="str">
        <f>IF(ISERROR(lookups!BC43),"",lookups!BC43)</f>
        <v/>
      </c>
      <c r="AQ50" s="124" t="str">
        <f>IF(ISERROR(lookups!BF43),"",lookups!BF43)</f>
        <v/>
      </c>
    </row>
    <row r="51" spans="1:43" x14ac:dyDescent="0.25">
      <c r="A51" t="str">
        <f>IF('5. Trigger species (global)'!B47&lt;&gt;"",'5. Trigger species (global)'!B47,"")</f>
        <v/>
      </c>
      <c r="B51" s="123" t="str">
        <f>IF(ISERROR(lookups!W44),"",lookups!W44)</f>
        <v/>
      </c>
      <c r="C51" s="6" t="str">
        <f>IF(ISERROR(lookups!Z44),"",lookups!Z44)</f>
        <v/>
      </c>
      <c r="D51" s="6" t="str">
        <f>IF(ISERROR(lookups!AC44),"",lookups!AA44)</f>
        <v/>
      </c>
      <c r="E51" s="6" t="str">
        <f>IF(ISERROR(lookups!AF44),"",lookups!AF44)</f>
        <v/>
      </c>
      <c r="F51" s="6" t="str">
        <f>IF(ISERROR(lookups!AI44),"",lookups!AI44)</f>
        <v/>
      </c>
      <c r="G51" s="6" t="str">
        <f>IF(ISERROR(lookups!AL44),"",lookups!AL44)</f>
        <v/>
      </c>
      <c r="H51" s="6" t="str">
        <f>IF(ISERROR(lookups!AO44),"",lookups!AO44)</f>
        <v/>
      </c>
      <c r="I51" s="6" t="str">
        <f>IF(ISERROR(lookups!AR44),"",lookups!AR44)</f>
        <v/>
      </c>
      <c r="J51" s="6" t="str">
        <f>IF(ISERROR(lookups!AU44),"",lookups!AU44)</f>
        <v/>
      </c>
      <c r="K51" s="6" t="str">
        <f>IF(ISERROR(lookups!AU44),"",lookups!AV44)</f>
        <v/>
      </c>
      <c r="L51" s="6" t="str">
        <f>IF(ISERROR(lookups!AW44),"",lookups!AW44)</f>
        <v/>
      </c>
      <c r="M51" s="6" t="str">
        <f>IF(ISERROR(lookups!AY44),"",lookups!AZ44)</f>
        <v/>
      </c>
      <c r="N51" s="6" t="str">
        <f>IF(ISERROR(lookups!BA44),"",lookups!BA44)</f>
        <v/>
      </c>
      <c r="O51" s="6" t="str">
        <f>IF(ISERROR(lookups!BD44),"",lookups!BD44)</f>
        <v/>
      </c>
      <c r="P51" s="123" t="str">
        <f>IF(ISERROR(lookups!X44),"",lookups!X44)</f>
        <v/>
      </c>
      <c r="Q51" s="6" t="str">
        <f>IF(ISERROR(lookups!AA44),"",lookups!AA44)</f>
        <v/>
      </c>
      <c r="R51" s="6" t="str">
        <f>IF(ISERROR(lookups!AD44),"",lookups!AD44)</f>
        <v/>
      </c>
      <c r="S51" s="6" t="str">
        <f>IF(ISERROR(lookups!AG44),"",lookups!AG44)</f>
        <v/>
      </c>
      <c r="T51" s="6" t="str">
        <f>IF(ISERROR(lookups!AJ44),"",lookups!AJ44)</f>
        <v/>
      </c>
      <c r="U51" s="6" t="str">
        <f>IF(ISERROR(lookups!AM44),"",lookups!AM44)</f>
        <v/>
      </c>
      <c r="V51" s="6" t="str">
        <f>IF(ISERROR(lookups!AP44),"",lookups!AP44)</f>
        <v/>
      </c>
      <c r="W51" s="6" t="str">
        <f>IF(ISERROR(lookups!AS44),"",lookups!AS44)</f>
        <v/>
      </c>
      <c r="X51" s="6" t="str">
        <f t="shared" si="1"/>
        <v/>
      </c>
      <c r="Y51" s="6" t="str">
        <f t="shared" si="2"/>
        <v/>
      </c>
      <c r="Z51" s="6" t="str">
        <f>IF(ISERROR(lookups!AX44),"",lookups!AX44)</f>
        <v/>
      </c>
      <c r="AA51" s="6" t="str">
        <f t="shared" si="3"/>
        <v/>
      </c>
      <c r="AB51" s="6" t="str">
        <f>IF(ISERROR(lookups!BB44),"",lookups!BB44)</f>
        <v/>
      </c>
      <c r="AC51" s="6" t="str">
        <f>IF(ISERROR(lookups!BE44),"",lookups!BE44)</f>
        <v/>
      </c>
      <c r="AD51" s="123" t="str">
        <f>IF(ISERROR(lookups!Y44),"",lookups!Y44)</f>
        <v/>
      </c>
      <c r="AE51" s="6" t="str">
        <f>IF(ISERROR(lookups!AB44),"",lookups!AB44)</f>
        <v/>
      </c>
      <c r="AF51" s="6" t="str">
        <f>IF(ISERROR(lookups!AE44),"",lookups!AE44)</f>
        <v/>
      </c>
      <c r="AG51" s="6" t="str">
        <f>IF(ISERROR(lookups!AH44),"",lookups!AH44)</f>
        <v/>
      </c>
      <c r="AH51" s="6" t="str">
        <f>IF(ISERROR(lookups!AK44),"",lookups!AK44)</f>
        <v/>
      </c>
      <c r="AI51" s="6" t="str">
        <f>IF(ISERROR(lookups!AN44),"",lookups!AN44)</f>
        <v/>
      </c>
      <c r="AJ51" s="6" t="str">
        <f>IF(ISERROR(lookups!AQ44),"",lookups!AQ44)</f>
        <v/>
      </c>
      <c r="AK51" s="6" t="str">
        <f>IF(ISERROR(lookups!AT44),"",lookups!AT44)</f>
        <v/>
      </c>
      <c r="AL51" s="6" t="str">
        <f t="shared" si="4"/>
        <v/>
      </c>
      <c r="AM51" s="6" t="str">
        <f t="shared" si="5"/>
        <v/>
      </c>
      <c r="AN51" s="6" t="str">
        <f>IF(ISERROR(lookups!AY44),"",lookups!AY44)</f>
        <v/>
      </c>
      <c r="AO51" s="6" t="str">
        <f t="shared" si="6"/>
        <v/>
      </c>
      <c r="AP51" s="6" t="str">
        <f>IF(ISERROR(lookups!BC44),"",lookups!BC44)</f>
        <v/>
      </c>
      <c r="AQ51" s="124" t="str">
        <f>IF(ISERROR(lookups!BF44),"",lookups!BF44)</f>
        <v/>
      </c>
    </row>
    <row r="52" spans="1:43" x14ac:dyDescent="0.25">
      <c r="A52" t="str">
        <f>IF('5. Trigger species (global)'!B48&lt;&gt;"",'5. Trigger species (global)'!B48,"")</f>
        <v/>
      </c>
      <c r="B52" s="123" t="str">
        <f>IF(ISERROR(lookups!W45),"",lookups!W45)</f>
        <v/>
      </c>
      <c r="C52" s="6" t="str">
        <f>IF(ISERROR(lookups!Z45),"",lookups!Z45)</f>
        <v/>
      </c>
      <c r="D52" s="6" t="str">
        <f>IF(ISERROR(lookups!AC45),"",lookups!AA45)</f>
        <v/>
      </c>
      <c r="E52" s="6" t="str">
        <f>IF(ISERROR(lookups!AF45),"",lookups!AF45)</f>
        <v/>
      </c>
      <c r="F52" s="6" t="str">
        <f>IF(ISERROR(lookups!AI45),"",lookups!AI45)</f>
        <v/>
      </c>
      <c r="G52" s="6" t="str">
        <f>IF(ISERROR(lookups!AL45),"",lookups!AL45)</f>
        <v/>
      </c>
      <c r="H52" s="6" t="str">
        <f>IF(ISERROR(lookups!AO45),"",lookups!AO45)</f>
        <v/>
      </c>
      <c r="I52" s="6" t="str">
        <f>IF(ISERROR(lookups!AR45),"",lookups!AR45)</f>
        <v/>
      </c>
      <c r="J52" s="6" t="str">
        <f>IF(ISERROR(lookups!AU45),"",lookups!AU45)</f>
        <v/>
      </c>
      <c r="K52" s="6" t="str">
        <f>IF(ISERROR(lookups!AU45),"",lookups!AV45)</f>
        <v/>
      </c>
      <c r="L52" s="6" t="str">
        <f>IF(ISERROR(lookups!AW45),"",lookups!AW45)</f>
        <v/>
      </c>
      <c r="M52" s="6" t="str">
        <f>IF(ISERROR(lookups!AY45),"",lookups!AZ45)</f>
        <v/>
      </c>
      <c r="N52" s="6" t="str">
        <f>IF(ISERROR(lookups!BA45),"",lookups!BA45)</f>
        <v/>
      </c>
      <c r="O52" s="6" t="str">
        <f>IF(ISERROR(lookups!BD45),"",lookups!BD45)</f>
        <v/>
      </c>
      <c r="P52" s="123" t="str">
        <f>IF(ISERROR(lookups!X45),"",lookups!X45)</f>
        <v/>
      </c>
      <c r="Q52" s="6" t="str">
        <f>IF(ISERROR(lookups!AA45),"",lookups!AA45)</f>
        <v/>
      </c>
      <c r="R52" s="6" t="str">
        <f>IF(ISERROR(lookups!AD45),"",lookups!AD45)</f>
        <v/>
      </c>
      <c r="S52" s="6" t="str">
        <f>IF(ISERROR(lookups!AG45),"",lookups!AG45)</f>
        <v/>
      </c>
      <c r="T52" s="6" t="str">
        <f>IF(ISERROR(lookups!AJ45),"",lookups!AJ45)</f>
        <v/>
      </c>
      <c r="U52" s="6" t="str">
        <f>IF(ISERROR(lookups!AM45),"",lookups!AM45)</f>
        <v/>
      </c>
      <c r="V52" s="6" t="str">
        <f>IF(ISERROR(lookups!AP45),"",lookups!AP45)</f>
        <v/>
      </c>
      <c r="W52" s="6" t="str">
        <f>IF(ISERROR(lookups!AS45),"",lookups!AS45)</f>
        <v/>
      </c>
      <c r="X52" s="6" t="str">
        <f t="shared" si="1"/>
        <v/>
      </c>
      <c r="Y52" s="6" t="str">
        <f t="shared" si="2"/>
        <v/>
      </c>
      <c r="Z52" s="6" t="str">
        <f>IF(ISERROR(lookups!AX45),"",lookups!AX45)</f>
        <v/>
      </c>
      <c r="AA52" s="6" t="str">
        <f t="shared" si="3"/>
        <v/>
      </c>
      <c r="AB52" s="6" t="str">
        <f>IF(ISERROR(lookups!BB45),"",lookups!BB45)</f>
        <v/>
      </c>
      <c r="AC52" s="6" t="str">
        <f>IF(ISERROR(lookups!BE45),"",lookups!BE45)</f>
        <v/>
      </c>
      <c r="AD52" s="123" t="str">
        <f>IF(ISERROR(lookups!Y45),"",lookups!Y45)</f>
        <v/>
      </c>
      <c r="AE52" s="6" t="str">
        <f>IF(ISERROR(lookups!AB45),"",lookups!AB45)</f>
        <v/>
      </c>
      <c r="AF52" s="6" t="str">
        <f>IF(ISERROR(lookups!AE45),"",lookups!AE45)</f>
        <v/>
      </c>
      <c r="AG52" s="6" t="str">
        <f>IF(ISERROR(lookups!AH45),"",lookups!AH45)</f>
        <v/>
      </c>
      <c r="AH52" s="6" t="str">
        <f>IF(ISERROR(lookups!AK45),"",lookups!AK45)</f>
        <v/>
      </c>
      <c r="AI52" s="6" t="str">
        <f>IF(ISERROR(lookups!AN45),"",lookups!AN45)</f>
        <v/>
      </c>
      <c r="AJ52" s="6" t="str">
        <f>IF(ISERROR(lookups!AQ45),"",lookups!AQ45)</f>
        <v/>
      </c>
      <c r="AK52" s="6" t="str">
        <f>IF(ISERROR(lookups!AT45),"",lookups!AT45)</f>
        <v/>
      </c>
      <c r="AL52" s="6" t="str">
        <f t="shared" si="4"/>
        <v/>
      </c>
      <c r="AM52" s="6" t="str">
        <f t="shared" si="5"/>
        <v/>
      </c>
      <c r="AN52" s="6" t="str">
        <f>IF(ISERROR(lookups!AY45),"",lookups!AY45)</f>
        <v/>
      </c>
      <c r="AO52" s="6" t="str">
        <f t="shared" si="6"/>
        <v/>
      </c>
      <c r="AP52" s="6" t="str">
        <f>IF(ISERROR(lookups!BC45),"",lookups!BC45)</f>
        <v/>
      </c>
      <c r="AQ52" s="124" t="str">
        <f>IF(ISERROR(lookups!BF45),"",lookups!BF45)</f>
        <v/>
      </c>
    </row>
    <row r="53" spans="1:43" x14ac:dyDescent="0.25">
      <c r="A53" t="str">
        <f>IF('5. Trigger species (global)'!B49&lt;&gt;"",'5. Trigger species (global)'!B49,"")</f>
        <v/>
      </c>
      <c r="B53" s="123" t="str">
        <f>IF(ISERROR(lookups!W46),"",lookups!W46)</f>
        <v/>
      </c>
      <c r="C53" s="6" t="str">
        <f>IF(ISERROR(lookups!Z46),"",lookups!Z46)</f>
        <v/>
      </c>
      <c r="D53" s="6" t="str">
        <f>IF(ISERROR(lookups!AC46),"",lookups!AA46)</f>
        <v/>
      </c>
      <c r="E53" s="6" t="str">
        <f>IF(ISERROR(lookups!AF46),"",lookups!AF46)</f>
        <v/>
      </c>
      <c r="F53" s="6" t="str">
        <f>IF(ISERROR(lookups!AI46),"",lookups!AI46)</f>
        <v/>
      </c>
      <c r="G53" s="6" t="str">
        <f>IF(ISERROR(lookups!AL46),"",lookups!AL46)</f>
        <v/>
      </c>
      <c r="H53" s="6" t="str">
        <f>IF(ISERROR(lookups!AO46),"",lookups!AO46)</f>
        <v/>
      </c>
      <c r="I53" s="6" t="str">
        <f>IF(ISERROR(lookups!AR46),"",lookups!AR46)</f>
        <v/>
      </c>
      <c r="J53" s="6" t="str">
        <f>IF(ISERROR(lookups!AU46),"",lookups!AU46)</f>
        <v/>
      </c>
      <c r="K53" s="6" t="str">
        <f>IF(ISERROR(lookups!AU46),"",lookups!AV46)</f>
        <v/>
      </c>
      <c r="L53" s="6" t="str">
        <f>IF(ISERROR(lookups!AW46),"",lookups!AW46)</f>
        <v/>
      </c>
      <c r="M53" s="6" t="str">
        <f>IF(ISERROR(lookups!AY46),"",lookups!AZ46)</f>
        <v/>
      </c>
      <c r="N53" s="6" t="str">
        <f>IF(ISERROR(lookups!BA46),"",lookups!BA46)</f>
        <v/>
      </c>
      <c r="O53" s="6" t="str">
        <f>IF(ISERROR(lookups!BD46),"",lookups!BD46)</f>
        <v/>
      </c>
      <c r="P53" s="123" t="str">
        <f>IF(ISERROR(lookups!X46),"",lookups!X46)</f>
        <v/>
      </c>
      <c r="Q53" s="6" t="str">
        <f>IF(ISERROR(lookups!AA46),"",lookups!AA46)</f>
        <v/>
      </c>
      <c r="R53" s="6" t="str">
        <f>IF(ISERROR(lookups!AD46),"",lookups!AD46)</f>
        <v/>
      </c>
      <c r="S53" s="6" t="str">
        <f>IF(ISERROR(lookups!AG46),"",lookups!AG46)</f>
        <v/>
      </c>
      <c r="T53" s="6" t="str">
        <f>IF(ISERROR(lookups!AJ46),"",lookups!AJ46)</f>
        <v/>
      </c>
      <c r="U53" s="6" t="str">
        <f>IF(ISERROR(lookups!AM46),"",lookups!AM46)</f>
        <v/>
      </c>
      <c r="V53" s="6" t="str">
        <f>IF(ISERROR(lookups!AP46),"",lookups!AP46)</f>
        <v/>
      </c>
      <c r="W53" s="6" t="str">
        <f>IF(ISERROR(lookups!AS46),"",lookups!AS46)</f>
        <v/>
      </c>
      <c r="X53" s="6" t="str">
        <f t="shared" si="1"/>
        <v/>
      </c>
      <c r="Y53" s="6" t="str">
        <f t="shared" si="2"/>
        <v/>
      </c>
      <c r="Z53" s="6" t="str">
        <f>IF(ISERROR(lookups!AX46),"",lookups!AX46)</f>
        <v/>
      </c>
      <c r="AA53" s="6" t="str">
        <f t="shared" si="3"/>
        <v/>
      </c>
      <c r="AB53" s="6" t="str">
        <f>IF(ISERROR(lookups!BB46),"",lookups!BB46)</f>
        <v/>
      </c>
      <c r="AC53" s="6" t="str">
        <f>IF(ISERROR(lookups!BE46),"",lookups!BE46)</f>
        <v/>
      </c>
      <c r="AD53" s="123" t="str">
        <f>IF(ISERROR(lookups!Y46),"",lookups!Y46)</f>
        <v/>
      </c>
      <c r="AE53" s="6" t="str">
        <f>IF(ISERROR(lookups!AB46),"",lookups!AB46)</f>
        <v/>
      </c>
      <c r="AF53" s="6" t="str">
        <f>IF(ISERROR(lookups!AE46),"",lookups!AE46)</f>
        <v/>
      </c>
      <c r="AG53" s="6" t="str">
        <f>IF(ISERROR(lookups!AH46),"",lookups!AH46)</f>
        <v/>
      </c>
      <c r="AH53" s="6" t="str">
        <f>IF(ISERROR(lookups!AK46),"",lookups!AK46)</f>
        <v/>
      </c>
      <c r="AI53" s="6" t="str">
        <f>IF(ISERROR(lookups!AN46),"",lookups!AN46)</f>
        <v/>
      </c>
      <c r="AJ53" s="6" t="str">
        <f>IF(ISERROR(lookups!AQ46),"",lookups!AQ46)</f>
        <v/>
      </c>
      <c r="AK53" s="6" t="str">
        <f>IF(ISERROR(lookups!AT46),"",lookups!AT46)</f>
        <v/>
      </c>
      <c r="AL53" s="6" t="str">
        <f t="shared" si="4"/>
        <v/>
      </c>
      <c r="AM53" s="6" t="str">
        <f t="shared" si="5"/>
        <v/>
      </c>
      <c r="AN53" s="6" t="str">
        <f>IF(ISERROR(lookups!AY46),"",lookups!AY46)</f>
        <v/>
      </c>
      <c r="AO53" s="6" t="str">
        <f t="shared" si="6"/>
        <v/>
      </c>
      <c r="AP53" s="6" t="str">
        <f>IF(ISERROR(lookups!BC46),"",lookups!BC46)</f>
        <v/>
      </c>
      <c r="AQ53" s="124" t="str">
        <f>IF(ISERROR(lookups!BF46),"",lookups!BF46)</f>
        <v/>
      </c>
    </row>
    <row r="54" spans="1:43" x14ac:dyDescent="0.25">
      <c r="A54" t="str">
        <f>IF('5. Trigger species (global)'!B50&lt;&gt;"",'5. Trigger species (global)'!B50,"")</f>
        <v/>
      </c>
      <c r="B54" s="123" t="str">
        <f>IF(ISERROR(lookups!W47),"",lookups!W47)</f>
        <v/>
      </c>
      <c r="C54" s="6" t="str">
        <f>IF(ISERROR(lookups!Z47),"",lookups!Z47)</f>
        <v/>
      </c>
      <c r="D54" s="6" t="str">
        <f>IF(ISERROR(lookups!AC47),"",lookups!AA47)</f>
        <v/>
      </c>
      <c r="E54" s="6" t="str">
        <f>IF(ISERROR(lookups!AF47),"",lookups!AF47)</f>
        <v/>
      </c>
      <c r="F54" s="6" t="str">
        <f>IF(ISERROR(lookups!AI47),"",lookups!AI47)</f>
        <v/>
      </c>
      <c r="G54" s="6" t="str">
        <f>IF(ISERROR(lookups!AL47),"",lookups!AL47)</f>
        <v/>
      </c>
      <c r="H54" s="6" t="str">
        <f>IF(ISERROR(lookups!AO47),"",lookups!AO47)</f>
        <v/>
      </c>
      <c r="I54" s="6" t="str">
        <f>IF(ISERROR(lookups!AR47),"",lookups!AR47)</f>
        <v/>
      </c>
      <c r="J54" s="6" t="str">
        <f>IF(ISERROR(lookups!AU47),"",lookups!AU47)</f>
        <v/>
      </c>
      <c r="K54" s="6" t="str">
        <f>IF(ISERROR(lookups!AU47),"",lookups!AV47)</f>
        <v/>
      </c>
      <c r="L54" s="6" t="str">
        <f>IF(ISERROR(lookups!AW47),"",lookups!AW47)</f>
        <v/>
      </c>
      <c r="M54" s="6" t="str">
        <f>IF(ISERROR(lookups!AY47),"",lookups!AZ47)</f>
        <v/>
      </c>
      <c r="N54" s="6" t="str">
        <f>IF(ISERROR(lookups!BA47),"",lookups!BA47)</f>
        <v/>
      </c>
      <c r="O54" s="6" t="str">
        <f>IF(ISERROR(lookups!BD47),"",lookups!BD47)</f>
        <v/>
      </c>
      <c r="P54" s="123" t="str">
        <f>IF(ISERROR(lookups!X47),"",lookups!X47)</f>
        <v/>
      </c>
      <c r="Q54" s="6" t="str">
        <f>IF(ISERROR(lookups!AA47),"",lookups!AA47)</f>
        <v/>
      </c>
      <c r="R54" s="6" t="str">
        <f>IF(ISERROR(lookups!AD47),"",lookups!AD47)</f>
        <v/>
      </c>
      <c r="S54" s="6" t="str">
        <f>IF(ISERROR(lookups!AG47),"",lookups!AG47)</f>
        <v/>
      </c>
      <c r="T54" s="6" t="str">
        <f>IF(ISERROR(lookups!AJ47),"",lookups!AJ47)</f>
        <v/>
      </c>
      <c r="U54" s="6" t="str">
        <f>IF(ISERROR(lookups!AM47),"",lookups!AM47)</f>
        <v/>
      </c>
      <c r="V54" s="6" t="str">
        <f>IF(ISERROR(lookups!AP47),"",lookups!AP47)</f>
        <v/>
      </c>
      <c r="W54" s="6" t="str">
        <f>IF(ISERROR(lookups!AS47),"",lookups!AS47)</f>
        <v/>
      </c>
      <c r="X54" s="6" t="str">
        <f t="shared" si="1"/>
        <v/>
      </c>
      <c r="Y54" s="6" t="str">
        <f t="shared" si="2"/>
        <v/>
      </c>
      <c r="Z54" s="6" t="str">
        <f>IF(ISERROR(lookups!AX47),"",lookups!AX47)</f>
        <v/>
      </c>
      <c r="AA54" s="6" t="str">
        <f t="shared" si="3"/>
        <v/>
      </c>
      <c r="AB54" s="6" t="str">
        <f>IF(ISERROR(lookups!BB47),"",lookups!BB47)</f>
        <v/>
      </c>
      <c r="AC54" s="6" t="str">
        <f>IF(ISERROR(lookups!BE47),"",lookups!BE47)</f>
        <v/>
      </c>
      <c r="AD54" s="123" t="str">
        <f>IF(ISERROR(lookups!Y47),"",lookups!Y47)</f>
        <v/>
      </c>
      <c r="AE54" s="6" t="str">
        <f>IF(ISERROR(lookups!AB47),"",lookups!AB47)</f>
        <v/>
      </c>
      <c r="AF54" s="6" t="str">
        <f>IF(ISERROR(lookups!AE47),"",lookups!AE47)</f>
        <v/>
      </c>
      <c r="AG54" s="6" t="str">
        <f>IF(ISERROR(lookups!AH47),"",lookups!AH47)</f>
        <v/>
      </c>
      <c r="AH54" s="6" t="str">
        <f>IF(ISERROR(lookups!AK47),"",lookups!AK47)</f>
        <v/>
      </c>
      <c r="AI54" s="6" t="str">
        <f>IF(ISERROR(lookups!AN47),"",lookups!AN47)</f>
        <v/>
      </c>
      <c r="AJ54" s="6" t="str">
        <f>IF(ISERROR(lookups!AQ47),"",lookups!AQ47)</f>
        <v/>
      </c>
      <c r="AK54" s="6" t="str">
        <f>IF(ISERROR(lookups!AT47),"",lookups!AT47)</f>
        <v/>
      </c>
      <c r="AL54" s="6" t="str">
        <f t="shared" si="4"/>
        <v/>
      </c>
      <c r="AM54" s="6" t="str">
        <f t="shared" si="5"/>
        <v/>
      </c>
      <c r="AN54" s="6" t="str">
        <f>IF(ISERROR(lookups!AY47),"",lookups!AY47)</f>
        <v/>
      </c>
      <c r="AO54" s="6" t="str">
        <f t="shared" si="6"/>
        <v/>
      </c>
      <c r="AP54" s="6" t="str">
        <f>IF(ISERROR(lookups!BC47),"",lookups!BC47)</f>
        <v/>
      </c>
      <c r="AQ54" s="124" t="str">
        <f>IF(ISERROR(lookups!BF47),"",lookups!BF47)</f>
        <v/>
      </c>
    </row>
    <row r="55" spans="1:43" x14ac:dyDescent="0.25">
      <c r="A55" t="str">
        <f>IF('5. Trigger species (global)'!B51&lt;&gt;"",'5. Trigger species (global)'!B51,"")</f>
        <v/>
      </c>
      <c r="B55" s="123" t="str">
        <f>IF(ISERROR(lookups!W48),"",lookups!W48)</f>
        <v/>
      </c>
      <c r="C55" s="6" t="str">
        <f>IF(ISERROR(lookups!Z48),"",lookups!Z48)</f>
        <v/>
      </c>
      <c r="D55" s="6" t="str">
        <f>IF(ISERROR(lookups!AC48),"",lookups!AA48)</f>
        <v/>
      </c>
      <c r="E55" s="6" t="str">
        <f>IF(ISERROR(lookups!AF48),"",lookups!AF48)</f>
        <v/>
      </c>
      <c r="F55" s="6" t="str">
        <f>IF(ISERROR(lookups!AI48),"",lookups!AI48)</f>
        <v/>
      </c>
      <c r="G55" s="6" t="str">
        <f>IF(ISERROR(lookups!AL48),"",lookups!AL48)</f>
        <v/>
      </c>
      <c r="H55" s="6" t="str">
        <f>IF(ISERROR(lookups!AO48),"",lookups!AO48)</f>
        <v/>
      </c>
      <c r="I55" s="6" t="str">
        <f>IF(ISERROR(lookups!AR48),"",lookups!AR48)</f>
        <v/>
      </c>
      <c r="J55" s="6" t="str">
        <f>IF(ISERROR(lookups!AU48),"",lookups!AU48)</f>
        <v/>
      </c>
      <c r="K55" s="6" t="str">
        <f>IF(ISERROR(lookups!AU48),"",lookups!AV48)</f>
        <v/>
      </c>
      <c r="L55" s="6" t="str">
        <f>IF(ISERROR(lookups!AW48),"",lookups!AW48)</f>
        <v/>
      </c>
      <c r="M55" s="6" t="str">
        <f>IF(ISERROR(lookups!AY48),"",lookups!AZ48)</f>
        <v/>
      </c>
      <c r="N55" s="6" t="str">
        <f>IF(ISERROR(lookups!BA48),"",lookups!BA48)</f>
        <v/>
      </c>
      <c r="O55" s="6" t="str">
        <f>IF(ISERROR(lookups!BD48),"",lookups!BD48)</f>
        <v/>
      </c>
      <c r="P55" s="123" t="str">
        <f>IF(ISERROR(lookups!X48),"",lookups!X48)</f>
        <v/>
      </c>
      <c r="Q55" s="6" t="str">
        <f>IF(ISERROR(lookups!AA48),"",lookups!AA48)</f>
        <v/>
      </c>
      <c r="R55" s="6" t="str">
        <f>IF(ISERROR(lookups!AD48),"",lookups!AD48)</f>
        <v/>
      </c>
      <c r="S55" s="6" t="str">
        <f>IF(ISERROR(lookups!AG48),"",lookups!AG48)</f>
        <v/>
      </c>
      <c r="T55" s="6" t="str">
        <f>IF(ISERROR(lookups!AJ48),"",lookups!AJ48)</f>
        <v/>
      </c>
      <c r="U55" s="6" t="str">
        <f>IF(ISERROR(lookups!AM48),"",lookups!AM48)</f>
        <v/>
      </c>
      <c r="V55" s="6" t="str">
        <f>IF(ISERROR(lookups!AP48),"",lookups!AP48)</f>
        <v/>
      </c>
      <c r="W55" s="6" t="str">
        <f>IF(ISERROR(lookups!AS48),"",lookups!AS48)</f>
        <v/>
      </c>
      <c r="X55" s="6" t="str">
        <f t="shared" si="1"/>
        <v/>
      </c>
      <c r="Y55" s="6" t="str">
        <f t="shared" si="2"/>
        <v/>
      </c>
      <c r="Z55" s="6" t="str">
        <f>IF(ISERROR(lookups!AX48),"",lookups!AX48)</f>
        <v/>
      </c>
      <c r="AA55" s="6" t="str">
        <f t="shared" si="3"/>
        <v/>
      </c>
      <c r="AB55" s="6" t="str">
        <f>IF(ISERROR(lookups!BB48),"",lookups!BB48)</f>
        <v/>
      </c>
      <c r="AC55" s="6" t="str">
        <f>IF(ISERROR(lookups!BE48),"",lookups!BE48)</f>
        <v/>
      </c>
      <c r="AD55" s="123" t="str">
        <f>IF(ISERROR(lookups!Y48),"",lookups!Y48)</f>
        <v/>
      </c>
      <c r="AE55" s="6" t="str">
        <f>IF(ISERROR(lookups!AB48),"",lookups!AB48)</f>
        <v/>
      </c>
      <c r="AF55" s="6" t="str">
        <f>IF(ISERROR(lookups!AE48),"",lookups!AE48)</f>
        <v/>
      </c>
      <c r="AG55" s="6" t="str">
        <f>IF(ISERROR(lookups!AH48),"",lookups!AH48)</f>
        <v/>
      </c>
      <c r="AH55" s="6" t="str">
        <f>IF(ISERROR(lookups!AK48),"",lookups!AK48)</f>
        <v/>
      </c>
      <c r="AI55" s="6" t="str">
        <f>IF(ISERROR(lookups!AN48),"",lookups!AN48)</f>
        <v/>
      </c>
      <c r="AJ55" s="6" t="str">
        <f>IF(ISERROR(lookups!AQ48),"",lookups!AQ48)</f>
        <v/>
      </c>
      <c r="AK55" s="6" t="str">
        <f>IF(ISERROR(lookups!AT48),"",lookups!AT48)</f>
        <v/>
      </c>
      <c r="AL55" s="6" t="str">
        <f t="shared" si="4"/>
        <v/>
      </c>
      <c r="AM55" s="6" t="str">
        <f t="shared" si="5"/>
        <v/>
      </c>
      <c r="AN55" s="6" t="str">
        <f>IF(ISERROR(lookups!AY48),"",lookups!AY48)</f>
        <v/>
      </c>
      <c r="AO55" s="6" t="str">
        <f t="shared" si="6"/>
        <v/>
      </c>
      <c r="AP55" s="6" t="str">
        <f>IF(ISERROR(lookups!BC48),"",lookups!BC48)</f>
        <v/>
      </c>
      <c r="AQ55" s="124" t="str">
        <f>IF(ISERROR(lookups!BF48),"",lookups!BF48)</f>
        <v/>
      </c>
    </row>
    <row r="56" spans="1:43" x14ac:dyDescent="0.25">
      <c r="A56" t="str">
        <f>IF('5. Trigger species (global)'!B52&lt;&gt;"",'5. Trigger species (global)'!B52,"")</f>
        <v/>
      </c>
      <c r="B56" s="123" t="str">
        <f>IF(ISERROR(lookups!W49),"",lookups!W49)</f>
        <v/>
      </c>
      <c r="C56" s="6" t="str">
        <f>IF(ISERROR(lookups!Z49),"",lookups!Z49)</f>
        <v/>
      </c>
      <c r="D56" s="6" t="str">
        <f>IF(ISERROR(lookups!AC49),"",lookups!AA49)</f>
        <v/>
      </c>
      <c r="E56" s="6" t="str">
        <f>IF(ISERROR(lookups!AF49),"",lookups!AF49)</f>
        <v/>
      </c>
      <c r="F56" s="6" t="str">
        <f>IF(ISERROR(lookups!AI49),"",lookups!AI49)</f>
        <v/>
      </c>
      <c r="G56" s="6" t="str">
        <f>IF(ISERROR(lookups!AL49),"",lookups!AL49)</f>
        <v/>
      </c>
      <c r="H56" s="6" t="str">
        <f>IF(ISERROR(lookups!AO49),"",lookups!AO49)</f>
        <v/>
      </c>
      <c r="I56" s="6" t="str">
        <f>IF(ISERROR(lookups!AR49),"",lookups!AR49)</f>
        <v/>
      </c>
      <c r="J56" s="6" t="str">
        <f>IF(ISERROR(lookups!AU49),"",lookups!AU49)</f>
        <v/>
      </c>
      <c r="K56" s="6" t="str">
        <f>IF(ISERROR(lookups!AU49),"",lookups!AV49)</f>
        <v/>
      </c>
      <c r="L56" s="6" t="str">
        <f>IF(ISERROR(lookups!AW49),"",lookups!AW49)</f>
        <v/>
      </c>
      <c r="M56" s="6" t="str">
        <f>IF(ISERROR(lookups!AY49),"",lookups!AZ49)</f>
        <v/>
      </c>
      <c r="N56" s="6" t="str">
        <f>IF(ISERROR(lookups!BA49),"",lookups!BA49)</f>
        <v/>
      </c>
      <c r="O56" s="6" t="str">
        <f>IF(ISERROR(lookups!BD49),"",lookups!BD49)</f>
        <v/>
      </c>
      <c r="P56" s="123" t="str">
        <f>IF(ISERROR(lookups!X49),"",lookups!X49)</f>
        <v/>
      </c>
      <c r="Q56" s="6" t="str">
        <f>IF(ISERROR(lookups!AA49),"",lookups!AA49)</f>
        <v/>
      </c>
      <c r="R56" s="6" t="str">
        <f>IF(ISERROR(lookups!AD49),"",lookups!AD49)</f>
        <v/>
      </c>
      <c r="S56" s="6" t="str">
        <f>IF(ISERROR(lookups!AG49),"",lookups!AG49)</f>
        <v/>
      </c>
      <c r="T56" s="6" t="str">
        <f>IF(ISERROR(lookups!AJ49),"",lookups!AJ49)</f>
        <v/>
      </c>
      <c r="U56" s="6" t="str">
        <f>IF(ISERROR(lookups!AM49),"",lookups!AM49)</f>
        <v/>
      </c>
      <c r="V56" s="6" t="str">
        <f>IF(ISERROR(lookups!AP49),"",lookups!AP49)</f>
        <v/>
      </c>
      <c r="W56" s="6" t="str">
        <f>IF(ISERROR(lookups!AS49),"",lookups!AS49)</f>
        <v/>
      </c>
      <c r="X56" s="6" t="str">
        <f t="shared" si="1"/>
        <v/>
      </c>
      <c r="Y56" s="6" t="str">
        <f t="shared" si="2"/>
        <v/>
      </c>
      <c r="Z56" s="6" t="str">
        <f>IF(ISERROR(lookups!AX49),"",lookups!AX49)</f>
        <v/>
      </c>
      <c r="AA56" s="6" t="str">
        <f t="shared" si="3"/>
        <v/>
      </c>
      <c r="AB56" s="6" t="str">
        <f>IF(ISERROR(lookups!BB49),"",lookups!BB49)</f>
        <v/>
      </c>
      <c r="AC56" s="6" t="str">
        <f>IF(ISERROR(lookups!BE49),"",lookups!BE49)</f>
        <v/>
      </c>
      <c r="AD56" s="123" t="str">
        <f>IF(ISERROR(lookups!Y49),"",lookups!Y49)</f>
        <v/>
      </c>
      <c r="AE56" s="6" t="str">
        <f>IF(ISERROR(lookups!AB49),"",lookups!AB49)</f>
        <v/>
      </c>
      <c r="AF56" s="6" t="str">
        <f>IF(ISERROR(lookups!AE49),"",lookups!AE49)</f>
        <v/>
      </c>
      <c r="AG56" s="6" t="str">
        <f>IF(ISERROR(lookups!AH49),"",lookups!AH49)</f>
        <v/>
      </c>
      <c r="AH56" s="6" t="str">
        <f>IF(ISERROR(lookups!AK49),"",lookups!AK49)</f>
        <v/>
      </c>
      <c r="AI56" s="6" t="str">
        <f>IF(ISERROR(lookups!AN49),"",lookups!AN49)</f>
        <v/>
      </c>
      <c r="AJ56" s="6" t="str">
        <f>IF(ISERROR(lookups!AQ49),"",lookups!AQ49)</f>
        <v/>
      </c>
      <c r="AK56" s="6" t="str">
        <f>IF(ISERROR(lookups!AT49),"",lookups!AT49)</f>
        <v/>
      </c>
      <c r="AL56" s="6" t="str">
        <f t="shared" si="4"/>
        <v/>
      </c>
      <c r="AM56" s="6" t="str">
        <f t="shared" si="5"/>
        <v/>
      </c>
      <c r="AN56" s="6" t="str">
        <f>IF(ISERROR(lookups!AY49),"",lookups!AY49)</f>
        <v/>
      </c>
      <c r="AO56" s="6" t="str">
        <f t="shared" si="6"/>
        <v/>
      </c>
      <c r="AP56" s="6" t="str">
        <f>IF(ISERROR(lookups!BC49),"",lookups!BC49)</f>
        <v/>
      </c>
      <c r="AQ56" s="124" t="str">
        <f>IF(ISERROR(lookups!BF49),"",lookups!BF49)</f>
        <v/>
      </c>
    </row>
    <row r="57" spans="1:43" x14ac:dyDescent="0.25">
      <c r="A57" t="str">
        <f>IF('5. Trigger species (global)'!B53&lt;&gt;"",'5. Trigger species (global)'!B53,"")</f>
        <v/>
      </c>
      <c r="B57" s="123" t="str">
        <f>IF(ISERROR(lookups!W50),"",lookups!W50)</f>
        <v/>
      </c>
      <c r="C57" s="6" t="str">
        <f>IF(ISERROR(lookups!Z50),"",lookups!Z50)</f>
        <v/>
      </c>
      <c r="D57" s="6" t="str">
        <f>IF(ISERROR(lookups!AC50),"",lookups!AA50)</f>
        <v/>
      </c>
      <c r="E57" s="6" t="str">
        <f>IF(ISERROR(lookups!AF50),"",lookups!AF50)</f>
        <v/>
      </c>
      <c r="F57" s="6" t="str">
        <f>IF(ISERROR(lookups!AI50),"",lookups!AI50)</f>
        <v/>
      </c>
      <c r="G57" s="6" t="str">
        <f>IF(ISERROR(lookups!AL50),"",lookups!AL50)</f>
        <v/>
      </c>
      <c r="H57" s="6" t="str">
        <f>IF(ISERROR(lookups!AO50),"",lookups!AO50)</f>
        <v/>
      </c>
      <c r="I57" s="6" t="str">
        <f>IF(ISERROR(lookups!AR50),"",lookups!AR50)</f>
        <v/>
      </c>
      <c r="J57" s="6" t="str">
        <f>IF(ISERROR(lookups!AU50),"",lookups!AU50)</f>
        <v/>
      </c>
      <c r="K57" s="6" t="str">
        <f>IF(ISERROR(lookups!AU50),"",lookups!AV50)</f>
        <v/>
      </c>
      <c r="L57" s="6" t="str">
        <f>IF(ISERROR(lookups!AW50),"",lookups!AW50)</f>
        <v/>
      </c>
      <c r="M57" s="6" t="str">
        <f>IF(ISERROR(lookups!AY50),"",lookups!AZ50)</f>
        <v/>
      </c>
      <c r="N57" s="6" t="str">
        <f>IF(ISERROR(lookups!BA50),"",lookups!BA50)</f>
        <v/>
      </c>
      <c r="O57" s="6" t="str">
        <f>IF(ISERROR(lookups!BD50),"",lookups!BD50)</f>
        <v/>
      </c>
      <c r="P57" s="123" t="str">
        <f>IF(ISERROR(lookups!X50),"",lookups!X50)</f>
        <v/>
      </c>
      <c r="Q57" s="6" t="str">
        <f>IF(ISERROR(lookups!AA50),"",lookups!AA50)</f>
        <v/>
      </c>
      <c r="R57" s="6" t="str">
        <f>IF(ISERROR(lookups!AD50),"",lookups!AD50)</f>
        <v/>
      </c>
      <c r="S57" s="6" t="str">
        <f>IF(ISERROR(lookups!AG50),"",lookups!AG50)</f>
        <v/>
      </c>
      <c r="T57" s="6" t="str">
        <f>IF(ISERROR(lookups!AJ50),"",lookups!AJ50)</f>
        <v/>
      </c>
      <c r="U57" s="6" t="str">
        <f>IF(ISERROR(lookups!AM50),"",lookups!AM50)</f>
        <v/>
      </c>
      <c r="V57" s="6" t="str">
        <f>IF(ISERROR(lookups!AP50),"",lookups!AP50)</f>
        <v/>
      </c>
      <c r="W57" s="6" t="str">
        <f>IF(ISERROR(lookups!AS50),"",lookups!AS50)</f>
        <v/>
      </c>
      <c r="X57" s="6" t="str">
        <f t="shared" si="1"/>
        <v/>
      </c>
      <c r="Y57" s="6" t="str">
        <f t="shared" si="2"/>
        <v/>
      </c>
      <c r="Z57" s="6" t="str">
        <f>IF(ISERROR(lookups!AX50),"",lookups!AX50)</f>
        <v/>
      </c>
      <c r="AA57" s="6" t="str">
        <f t="shared" si="3"/>
        <v/>
      </c>
      <c r="AB57" s="6" t="str">
        <f>IF(ISERROR(lookups!BB50),"",lookups!BB50)</f>
        <v/>
      </c>
      <c r="AC57" s="6" t="str">
        <f>IF(ISERROR(lookups!BE50),"",lookups!BE50)</f>
        <v/>
      </c>
      <c r="AD57" s="123" t="str">
        <f>IF(ISERROR(lookups!Y50),"",lookups!Y50)</f>
        <v/>
      </c>
      <c r="AE57" s="6" t="str">
        <f>IF(ISERROR(lookups!AB50),"",lookups!AB50)</f>
        <v/>
      </c>
      <c r="AF57" s="6" t="str">
        <f>IF(ISERROR(lookups!AE50),"",lookups!AE50)</f>
        <v/>
      </c>
      <c r="AG57" s="6" t="str">
        <f>IF(ISERROR(lookups!AH50),"",lookups!AH50)</f>
        <v/>
      </c>
      <c r="AH57" s="6" t="str">
        <f>IF(ISERROR(lookups!AK50),"",lookups!AK50)</f>
        <v/>
      </c>
      <c r="AI57" s="6" t="str">
        <f>IF(ISERROR(lookups!AN50),"",lookups!AN50)</f>
        <v/>
      </c>
      <c r="AJ57" s="6" t="str">
        <f>IF(ISERROR(lookups!AQ50),"",lookups!AQ50)</f>
        <v/>
      </c>
      <c r="AK57" s="6" t="str">
        <f>IF(ISERROR(lookups!AT50),"",lookups!AT50)</f>
        <v/>
      </c>
      <c r="AL57" s="6" t="str">
        <f t="shared" si="4"/>
        <v/>
      </c>
      <c r="AM57" s="6" t="str">
        <f t="shared" si="5"/>
        <v/>
      </c>
      <c r="AN57" s="6" t="str">
        <f>IF(ISERROR(lookups!AY50),"",lookups!AY50)</f>
        <v/>
      </c>
      <c r="AO57" s="6" t="str">
        <f t="shared" si="6"/>
        <v/>
      </c>
      <c r="AP57" s="6" t="str">
        <f>IF(ISERROR(lookups!BC50),"",lookups!BC50)</f>
        <v/>
      </c>
      <c r="AQ57" s="124" t="str">
        <f>IF(ISERROR(lookups!BF50),"",lookups!BF50)</f>
        <v/>
      </c>
    </row>
    <row r="58" spans="1:43" x14ac:dyDescent="0.25">
      <c r="A58" t="str">
        <f>IF('5. Trigger species (global)'!B54&lt;&gt;"",'5. Trigger species (global)'!B54,"")</f>
        <v/>
      </c>
      <c r="B58" s="123" t="str">
        <f>IF(ISERROR(lookups!W51),"",lookups!W51)</f>
        <v/>
      </c>
      <c r="C58" s="6" t="str">
        <f>IF(ISERROR(lookups!Z51),"",lookups!Z51)</f>
        <v/>
      </c>
      <c r="D58" s="6" t="str">
        <f>IF(ISERROR(lookups!AC51),"",lookups!AA51)</f>
        <v/>
      </c>
      <c r="E58" s="6" t="str">
        <f>IF(ISERROR(lookups!AF51),"",lookups!AF51)</f>
        <v/>
      </c>
      <c r="F58" s="6" t="str">
        <f>IF(ISERROR(lookups!AI51),"",lookups!AI51)</f>
        <v/>
      </c>
      <c r="G58" s="6" t="str">
        <f>IF(ISERROR(lookups!AL51),"",lookups!AL51)</f>
        <v/>
      </c>
      <c r="H58" s="6" t="str">
        <f>IF(ISERROR(lookups!AO51),"",lookups!AO51)</f>
        <v/>
      </c>
      <c r="I58" s="6" t="str">
        <f>IF(ISERROR(lookups!AR51),"",lookups!AR51)</f>
        <v/>
      </c>
      <c r="J58" s="6" t="str">
        <f>IF(ISERROR(lookups!AU51),"",lookups!AU51)</f>
        <v/>
      </c>
      <c r="K58" s="6" t="str">
        <f>IF(ISERROR(lookups!AU51),"",lookups!AV51)</f>
        <v/>
      </c>
      <c r="L58" s="6" t="str">
        <f>IF(ISERROR(lookups!AW51),"",lookups!AW51)</f>
        <v/>
      </c>
      <c r="M58" s="6" t="str">
        <f>IF(ISERROR(lookups!AY51),"",lookups!AZ51)</f>
        <v/>
      </c>
      <c r="N58" s="6" t="str">
        <f>IF(ISERROR(lookups!BA51),"",lookups!BA51)</f>
        <v/>
      </c>
      <c r="O58" s="6" t="str">
        <f>IF(ISERROR(lookups!BD51),"",lookups!BD51)</f>
        <v/>
      </c>
      <c r="P58" s="123" t="str">
        <f>IF(ISERROR(lookups!X51),"",lookups!X51)</f>
        <v/>
      </c>
      <c r="Q58" s="6" t="str">
        <f>IF(ISERROR(lookups!AA51),"",lookups!AA51)</f>
        <v/>
      </c>
      <c r="R58" s="6" t="str">
        <f>IF(ISERROR(lookups!AD51),"",lookups!AD51)</f>
        <v/>
      </c>
      <c r="S58" s="6" t="str">
        <f>IF(ISERROR(lookups!AG51),"",lookups!AG51)</f>
        <v/>
      </c>
      <c r="T58" s="6" t="str">
        <f>IF(ISERROR(lookups!AJ51),"",lookups!AJ51)</f>
        <v/>
      </c>
      <c r="U58" s="6" t="str">
        <f>IF(ISERROR(lookups!AM51),"",lookups!AM51)</f>
        <v/>
      </c>
      <c r="V58" s="6" t="str">
        <f>IF(ISERROR(lookups!AP51),"",lookups!AP51)</f>
        <v/>
      </c>
      <c r="W58" s="6" t="str">
        <f>IF(ISERROR(lookups!AS51),"",lookups!AS51)</f>
        <v/>
      </c>
      <c r="X58" s="6" t="str">
        <f t="shared" si="1"/>
        <v/>
      </c>
      <c r="Y58" s="6" t="str">
        <f t="shared" si="2"/>
        <v/>
      </c>
      <c r="Z58" s="6" t="str">
        <f>IF(ISERROR(lookups!AX51),"",lookups!AX51)</f>
        <v/>
      </c>
      <c r="AA58" s="6" t="str">
        <f t="shared" si="3"/>
        <v/>
      </c>
      <c r="AB58" s="6" t="str">
        <f>IF(ISERROR(lookups!BB51),"",lookups!BB51)</f>
        <v/>
      </c>
      <c r="AC58" s="6" t="str">
        <f>IF(ISERROR(lookups!BE51),"",lookups!BE51)</f>
        <v/>
      </c>
      <c r="AD58" s="123" t="str">
        <f>IF(ISERROR(lookups!Y51),"",lookups!Y51)</f>
        <v/>
      </c>
      <c r="AE58" s="6" t="str">
        <f>IF(ISERROR(lookups!AB51),"",lookups!AB51)</f>
        <v/>
      </c>
      <c r="AF58" s="6" t="str">
        <f>IF(ISERROR(lookups!AE51),"",lookups!AE51)</f>
        <v/>
      </c>
      <c r="AG58" s="6" t="str">
        <f>IF(ISERROR(lookups!AH51),"",lookups!AH51)</f>
        <v/>
      </c>
      <c r="AH58" s="6" t="str">
        <f>IF(ISERROR(lookups!AK51),"",lookups!AK51)</f>
        <v/>
      </c>
      <c r="AI58" s="6" t="str">
        <f>IF(ISERROR(lookups!AN51),"",lookups!AN51)</f>
        <v/>
      </c>
      <c r="AJ58" s="6" t="str">
        <f>IF(ISERROR(lookups!AQ51),"",lookups!AQ51)</f>
        <v/>
      </c>
      <c r="AK58" s="6" t="str">
        <f>IF(ISERROR(lookups!AT51),"",lookups!AT51)</f>
        <v/>
      </c>
      <c r="AL58" s="6" t="str">
        <f t="shared" si="4"/>
        <v/>
      </c>
      <c r="AM58" s="6" t="str">
        <f t="shared" si="5"/>
        <v/>
      </c>
      <c r="AN58" s="6" t="str">
        <f>IF(ISERROR(lookups!AY51),"",lookups!AY51)</f>
        <v/>
      </c>
      <c r="AO58" s="6" t="str">
        <f t="shared" si="6"/>
        <v/>
      </c>
      <c r="AP58" s="6" t="str">
        <f>IF(ISERROR(lookups!BC51),"",lookups!BC51)</f>
        <v/>
      </c>
      <c r="AQ58" s="124" t="str">
        <f>IF(ISERROR(lookups!BF51),"",lookups!BF51)</f>
        <v/>
      </c>
    </row>
    <row r="59" spans="1:43" x14ac:dyDescent="0.25">
      <c r="A59" t="str">
        <f>IF('5. Trigger species (global)'!B55&lt;&gt;"",'5. Trigger species (global)'!B55,"")</f>
        <v/>
      </c>
      <c r="B59" s="123" t="str">
        <f>IF(ISERROR(lookups!W52),"",lookups!W52)</f>
        <v/>
      </c>
      <c r="C59" s="6" t="str">
        <f>IF(ISERROR(lookups!Z52),"",lookups!Z52)</f>
        <v/>
      </c>
      <c r="D59" s="6" t="str">
        <f>IF(ISERROR(lookups!AC52),"",lookups!AA52)</f>
        <v/>
      </c>
      <c r="E59" s="6" t="str">
        <f>IF(ISERROR(lookups!AF52),"",lookups!AF52)</f>
        <v/>
      </c>
      <c r="F59" s="6" t="str">
        <f>IF(ISERROR(lookups!AI52),"",lookups!AI52)</f>
        <v/>
      </c>
      <c r="G59" s="6" t="str">
        <f>IF(ISERROR(lookups!AL52),"",lookups!AL52)</f>
        <v/>
      </c>
      <c r="H59" s="6" t="str">
        <f>IF(ISERROR(lookups!AO52),"",lookups!AO52)</f>
        <v/>
      </c>
      <c r="I59" s="6" t="str">
        <f>IF(ISERROR(lookups!AR52),"",lookups!AR52)</f>
        <v/>
      </c>
      <c r="J59" s="6" t="str">
        <f>IF(ISERROR(lookups!AU52),"",lookups!AU52)</f>
        <v/>
      </c>
      <c r="K59" s="6" t="str">
        <f>IF(ISERROR(lookups!AU52),"",lookups!AV52)</f>
        <v/>
      </c>
      <c r="L59" s="6" t="str">
        <f>IF(ISERROR(lookups!AW52),"",lookups!AW52)</f>
        <v/>
      </c>
      <c r="M59" s="6" t="str">
        <f>IF(ISERROR(lookups!AY52),"",lookups!AZ52)</f>
        <v/>
      </c>
      <c r="N59" s="6" t="str">
        <f>IF(ISERROR(lookups!BA52),"",lookups!BA52)</f>
        <v/>
      </c>
      <c r="O59" s="6" t="str">
        <f>IF(ISERROR(lookups!BD52),"",lookups!BD52)</f>
        <v/>
      </c>
      <c r="P59" s="123" t="str">
        <f>IF(ISERROR(lookups!X52),"",lookups!X52)</f>
        <v/>
      </c>
      <c r="Q59" s="6" t="str">
        <f>IF(ISERROR(lookups!AA52),"",lookups!AA52)</f>
        <v/>
      </c>
      <c r="R59" s="6" t="str">
        <f>IF(ISERROR(lookups!AD52),"",lookups!AD52)</f>
        <v/>
      </c>
      <c r="S59" s="6" t="str">
        <f>IF(ISERROR(lookups!AG52),"",lookups!AG52)</f>
        <v/>
      </c>
      <c r="T59" s="6" t="str">
        <f>IF(ISERROR(lookups!AJ52),"",lookups!AJ52)</f>
        <v/>
      </c>
      <c r="U59" s="6" t="str">
        <f>IF(ISERROR(lookups!AM52),"",lookups!AM52)</f>
        <v/>
      </c>
      <c r="V59" s="6" t="str">
        <f>IF(ISERROR(lookups!AP52),"",lookups!AP52)</f>
        <v/>
      </c>
      <c r="W59" s="6" t="str">
        <f>IF(ISERROR(lookups!AS52),"",lookups!AS52)</f>
        <v/>
      </c>
      <c r="X59" s="6" t="str">
        <f t="shared" si="1"/>
        <v/>
      </c>
      <c r="Y59" s="6" t="str">
        <f t="shared" si="2"/>
        <v/>
      </c>
      <c r="Z59" s="6" t="str">
        <f>IF(ISERROR(lookups!AX52),"",lookups!AX52)</f>
        <v/>
      </c>
      <c r="AA59" s="6" t="str">
        <f t="shared" si="3"/>
        <v/>
      </c>
      <c r="AB59" s="6" t="str">
        <f>IF(ISERROR(lookups!BB52),"",lookups!BB52)</f>
        <v/>
      </c>
      <c r="AC59" s="6" t="str">
        <f>IF(ISERROR(lookups!BE52),"",lookups!BE52)</f>
        <v/>
      </c>
      <c r="AD59" s="123" t="str">
        <f>IF(ISERROR(lookups!Y52),"",lookups!Y52)</f>
        <v/>
      </c>
      <c r="AE59" s="6" t="str">
        <f>IF(ISERROR(lookups!AB52),"",lookups!AB52)</f>
        <v/>
      </c>
      <c r="AF59" s="6" t="str">
        <f>IF(ISERROR(lookups!AE52),"",lookups!AE52)</f>
        <v/>
      </c>
      <c r="AG59" s="6" t="str">
        <f>IF(ISERROR(lookups!AH52),"",lookups!AH52)</f>
        <v/>
      </c>
      <c r="AH59" s="6" t="str">
        <f>IF(ISERROR(lookups!AK52),"",lookups!AK52)</f>
        <v/>
      </c>
      <c r="AI59" s="6" t="str">
        <f>IF(ISERROR(lookups!AN52),"",lookups!AN52)</f>
        <v/>
      </c>
      <c r="AJ59" s="6" t="str">
        <f>IF(ISERROR(lookups!AQ52),"",lookups!AQ52)</f>
        <v/>
      </c>
      <c r="AK59" s="6" t="str">
        <f>IF(ISERROR(lookups!AT52),"",lookups!AT52)</f>
        <v/>
      </c>
      <c r="AL59" s="6" t="str">
        <f t="shared" si="4"/>
        <v/>
      </c>
      <c r="AM59" s="6" t="str">
        <f t="shared" si="5"/>
        <v/>
      </c>
      <c r="AN59" s="6" t="str">
        <f>IF(ISERROR(lookups!AY52),"",lookups!AY52)</f>
        <v/>
      </c>
      <c r="AO59" s="6" t="str">
        <f t="shared" si="6"/>
        <v/>
      </c>
      <c r="AP59" s="6" t="str">
        <f>IF(ISERROR(lookups!BC52),"",lookups!BC52)</f>
        <v/>
      </c>
      <c r="AQ59" s="124" t="str">
        <f>IF(ISERROR(lookups!BF52),"",lookups!BF52)</f>
        <v/>
      </c>
    </row>
    <row r="60" spans="1:43" x14ac:dyDescent="0.25">
      <c r="A60" t="str">
        <f>IF('5. Trigger species (global)'!B56&lt;&gt;"",'5. Trigger species (global)'!B56,"")</f>
        <v/>
      </c>
      <c r="B60" s="123" t="str">
        <f>IF(ISERROR(lookups!W53),"",lookups!W53)</f>
        <v/>
      </c>
      <c r="C60" s="6" t="str">
        <f>IF(ISERROR(lookups!Z53),"",lookups!Z53)</f>
        <v/>
      </c>
      <c r="D60" s="6" t="str">
        <f>IF(ISERROR(lookups!AC53),"",lookups!AA53)</f>
        <v/>
      </c>
      <c r="E60" s="6" t="str">
        <f>IF(ISERROR(lookups!AF53),"",lookups!AF53)</f>
        <v/>
      </c>
      <c r="F60" s="6" t="str">
        <f>IF(ISERROR(lookups!AI53),"",lookups!AI53)</f>
        <v/>
      </c>
      <c r="G60" s="6" t="str">
        <f>IF(ISERROR(lookups!AL53),"",lookups!AL53)</f>
        <v/>
      </c>
      <c r="H60" s="6" t="str">
        <f>IF(ISERROR(lookups!AO53),"",lookups!AO53)</f>
        <v/>
      </c>
      <c r="I60" s="6" t="str">
        <f>IF(ISERROR(lookups!AR53),"",lookups!AR53)</f>
        <v/>
      </c>
      <c r="J60" s="6" t="str">
        <f>IF(ISERROR(lookups!AU53),"",lookups!AU53)</f>
        <v/>
      </c>
      <c r="K60" s="6" t="str">
        <f>IF(ISERROR(lookups!AU53),"",lookups!AV53)</f>
        <v/>
      </c>
      <c r="L60" s="6" t="str">
        <f>IF(ISERROR(lookups!AW53),"",lookups!AW53)</f>
        <v/>
      </c>
      <c r="M60" s="6" t="str">
        <f>IF(ISERROR(lookups!AY53),"",lookups!AZ53)</f>
        <v/>
      </c>
      <c r="N60" s="6" t="str">
        <f>IF(ISERROR(lookups!BA53),"",lookups!BA53)</f>
        <v/>
      </c>
      <c r="O60" s="6" t="str">
        <f>IF(ISERROR(lookups!BD53),"",lookups!BD53)</f>
        <v/>
      </c>
      <c r="P60" s="123" t="str">
        <f>IF(ISERROR(lookups!X53),"",lookups!X53)</f>
        <v/>
      </c>
      <c r="Q60" s="6" t="str">
        <f>IF(ISERROR(lookups!AA53),"",lookups!AA53)</f>
        <v/>
      </c>
      <c r="R60" s="6" t="str">
        <f>IF(ISERROR(lookups!AD53),"",lookups!AD53)</f>
        <v/>
      </c>
      <c r="S60" s="6" t="str">
        <f>IF(ISERROR(lookups!AG53),"",lookups!AG53)</f>
        <v/>
      </c>
      <c r="T60" s="6" t="str">
        <f>IF(ISERROR(lookups!AJ53),"",lookups!AJ53)</f>
        <v/>
      </c>
      <c r="U60" s="6" t="str">
        <f>IF(ISERROR(lookups!AM53),"",lookups!AM53)</f>
        <v/>
      </c>
      <c r="V60" s="6" t="str">
        <f>IF(ISERROR(lookups!AP53),"",lookups!AP53)</f>
        <v/>
      </c>
      <c r="W60" s="6" t="str">
        <f>IF(ISERROR(lookups!AS53),"",lookups!AS53)</f>
        <v/>
      </c>
      <c r="X60" s="6" t="str">
        <f t="shared" si="1"/>
        <v/>
      </c>
      <c r="Y60" s="6" t="str">
        <f t="shared" si="2"/>
        <v/>
      </c>
      <c r="Z60" s="6" t="str">
        <f>IF(ISERROR(lookups!AX53),"",lookups!AX53)</f>
        <v/>
      </c>
      <c r="AA60" s="6" t="str">
        <f t="shared" si="3"/>
        <v/>
      </c>
      <c r="AB60" s="6" t="str">
        <f>IF(ISERROR(lookups!BB53),"",lookups!BB53)</f>
        <v/>
      </c>
      <c r="AC60" s="6" t="str">
        <f>IF(ISERROR(lookups!BE53),"",lookups!BE53)</f>
        <v/>
      </c>
      <c r="AD60" s="123" t="str">
        <f>IF(ISERROR(lookups!Y53),"",lookups!Y53)</f>
        <v/>
      </c>
      <c r="AE60" s="6" t="str">
        <f>IF(ISERROR(lookups!AB53),"",lookups!AB53)</f>
        <v/>
      </c>
      <c r="AF60" s="6" t="str">
        <f>IF(ISERROR(lookups!AE53),"",lookups!AE53)</f>
        <v/>
      </c>
      <c r="AG60" s="6" t="str">
        <f>IF(ISERROR(lookups!AH53),"",lookups!AH53)</f>
        <v/>
      </c>
      <c r="AH60" s="6" t="str">
        <f>IF(ISERROR(lookups!AK53),"",lookups!AK53)</f>
        <v/>
      </c>
      <c r="AI60" s="6" t="str">
        <f>IF(ISERROR(lookups!AN53),"",lookups!AN53)</f>
        <v/>
      </c>
      <c r="AJ60" s="6" t="str">
        <f>IF(ISERROR(lookups!AQ53),"",lookups!AQ53)</f>
        <v/>
      </c>
      <c r="AK60" s="6" t="str">
        <f>IF(ISERROR(lookups!AT53),"",lookups!AT53)</f>
        <v/>
      </c>
      <c r="AL60" s="6" t="str">
        <f t="shared" si="4"/>
        <v/>
      </c>
      <c r="AM60" s="6" t="str">
        <f t="shared" si="5"/>
        <v/>
      </c>
      <c r="AN60" s="6" t="str">
        <f>IF(ISERROR(lookups!AY53),"",lookups!AY53)</f>
        <v/>
      </c>
      <c r="AO60" s="6" t="str">
        <f t="shared" si="6"/>
        <v/>
      </c>
      <c r="AP60" s="6" t="str">
        <f>IF(ISERROR(lookups!BC53),"",lookups!BC53)</f>
        <v/>
      </c>
      <c r="AQ60" s="124" t="str">
        <f>IF(ISERROR(lookups!BF53),"",lookups!BF53)</f>
        <v/>
      </c>
    </row>
    <row r="61" spans="1:43" x14ac:dyDescent="0.25">
      <c r="A61" t="str">
        <f>IF('5. Trigger species (global)'!B57&lt;&gt;"",'5. Trigger species (global)'!B57,"")</f>
        <v/>
      </c>
      <c r="B61" s="123" t="str">
        <f>IF(ISERROR(lookups!W54),"",lookups!W54)</f>
        <v/>
      </c>
      <c r="C61" s="6" t="str">
        <f>IF(ISERROR(lookups!Z54),"",lookups!Z54)</f>
        <v/>
      </c>
      <c r="D61" s="6" t="str">
        <f>IF(ISERROR(lookups!AC54),"",lookups!AA54)</f>
        <v/>
      </c>
      <c r="E61" s="6" t="str">
        <f>IF(ISERROR(lookups!AF54),"",lookups!AF54)</f>
        <v/>
      </c>
      <c r="F61" s="6" t="str">
        <f>IF(ISERROR(lookups!AI54),"",lookups!AI54)</f>
        <v/>
      </c>
      <c r="G61" s="6" t="str">
        <f>IF(ISERROR(lookups!AL54),"",lookups!AL54)</f>
        <v/>
      </c>
      <c r="H61" s="6" t="str">
        <f>IF(ISERROR(lookups!AO54),"",lookups!AO54)</f>
        <v/>
      </c>
      <c r="I61" s="6" t="str">
        <f>IF(ISERROR(lookups!AR54),"",lookups!AR54)</f>
        <v/>
      </c>
      <c r="J61" s="6" t="str">
        <f>IF(ISERROR(lookups!AU54),"",lookups!AU54)</f>
        <v/>
      </c>
      <c r="K61" s="6" t="str">
        <f>IF(ISERROR(lookups!AU54),"",lookups!AV54)</f>
        <v/>
      </c>
      <c r="L61" s="6" t="str">
        <f>IF(ISERROR(lookups!AW54),"",lookups!AW54)</f>
        <v/>
      </c>
      <c r="M61" s="6" t="str">
        <f>IF(ISERROR(lookups!AY54),"",lookups!AZ54)</f>
        <v/>
      </c>
      <c r="N61" s="6" t="str">
        <f>IF(ISERROR(lookups!BA54),"",lookups!BA54)</f>
        <v/>
      </c>
      <c r="O61" s="6" t="str">
        <f>IF(ISERROR(lookups!BD54),"",lookups!BD54)</f>
        <v/>
      </c>
      <c r="P61" s="123" t="str">
        <f>IF(ISERROR(lookups!X54),"",lookups!X54)</f>
        <v/>
      </c>
      <c r="Q61" s="6" t="str">
        <f>IF(ISERROR(lookups!AA54),"",lookups!AA54)</f>
        <v/>
      </c>
      <c r="R61" s="6" t="str">
        <f>IF(ISERROR(lookups!AD54),"",lookups!AD54)</f>
        <v/>
      </c>
      <c r="S61" s="6" t="str">
        <f>IF(ISERROR(lookups!AG54),"",lookups!AG54)</f>
        <v/>
      </c>
      <c r="T61" s="6" t="str">
        <f>IF(ISERROR(lookups!AJ54),"",lookups!AJ54)</f>
        <v/>
      </c>
      <c r="U61" s="6" t="str">
        <f>IF(ISERROR(lookups!AM54),"",lookups!AM54)</f>
        <v/>
      </c>
      <c r="V61" s="6" t="str">
        <f>IF(ISERROR(lookups!AP54),"",lookups!AP54)</f>
        <v/>
      </c>
      <c r="W61" s="6" t="str">
        <f>IF(ISERROR(lookups!AS54),"",lookups!AS54)</f>
        <v/>
      </c>
      <c r="X61" s="6" t="str">
        <f t="shared" si="1"/>
        <v/>
      </c>
      <c r="Y61" s="6" t="str">
        <f t="shared" si="2"/>
        <v/>
      </c>
      <c r="Z61" s="6" t="str">
        <f>IF(ISERROR(lookups!AX54),"",lookups!AX54)</f>
        <v/>
      </c>
      <c r="AA61" s="6" t="str">
        <f t="shared" si="3"/>
        <v/>
      </c>
      <c r="AB61" s="6" t="str">
        <f>IF(ISERROR(lookups!BB54),"",lookups!BB54)</f>
        <v/>
      </c>
      <c r="AC61" s="6" t="str">
        <f>IF(ISERROR(lookups!BE54),"",lookups!BE54)</f>
        <v/>
      </c>
      <c r="AD61" s="123" t="str">
        <f>IF(ISERROR(lookups!Y54),"",lookups!Y54)</f>
        <v/>
      </c>
      <c r="AE61" s="6" t="str">
        <f>IF(ISERROR(lookups!AB54),"",lookups!AB54)</f>
        <v/>
      </c>
      <c r="AF61" s="6" t="str">
        <f>IF(ISERROR(lookups!AE54),"",lookups!AE54)</f>
        <v/>
      </c>
      <c r="AG61" s="6" t="str">
        <f>IF(ISERROR(lookups!AH54),"",lookups!AH54)</f>
        <v/>
      </c>
      <c r="AH61" s="6" t="str">
        <f>IF(ISERROR(lookups!AK54),"",lookups!AK54)</f>
        <v/>
      </c>
      <c r="AI61" s="6" t="str">
        <f>IF(ISERROR(lookups!AN54),"",lookups!AN54)</f>
        <v/>
      </c>
      <c r="AJ61" s="6" t="str">
        <f>IF(ISERROR(lookups!AQ54),"",lookups!AQ54)</f>
        <v/>
      </c>
      <c r="AK61" s="6" t="str">
        <f>IF(ISERROR(lookups!AT54),"",lookups!AT54)</f>
        <v/>
      </c>
      <c r="AL61" s="6" t="str">
        <f t="shared" si="4"/>
        <v/>
      </c>
      <c r="AM61" s="6" t="str">
        <f t="shared" si="5"/>
        <v/>
      </c>
      <c r="AN61" s="6" t="str">
        <f>IF(ISERROR(lookups!AY54),"",lookups!AY54)</f>
        <v/>
      </c>
      <c r="AO61" s="6" t="str">
        <f t="shared" si="6"/>
        <v/>
      </c>
      <c r="AP61" s="6" t="str">
        <f>IF(ISERROR(lookups!BC54),"",lookups!BC54)</f>
        <v/>
      </c>
      <c r="AQ61" s="124" t="str">
        <f>IF(ISERROR(lookups!BF54),"",lookups!BF54)</f>
        <v/>
      </c>
    </row>
    <row r="62" spans="1:43" x14ac:dyDescent="0.25">
      <c r="A62" t="str">
        <f>IF('5. Trigger species (global)'!B58&lt;&gt;"",'5. Trigger species (global)'!B58,"")</f>
        <v/>
      </c>
      <c r="B62" s="123" t="str">
        <f>IF(ISERROR(lookups!W55),"",lookups!W55)</f>
        <v/>
      </c>
      <c r="C62" s="6" t="str">
        <f>IF(ISERROR(lookups!Z55),"",lookups!Z55)</f>
        <v/>
      </c>
      <c r="D62" s="6" t="str">
        <f>IF(ISERROR(lookups!AC55),"",lookups!AA55)</f>
        <v/>
      </c>
      <c r="E62" s="6" t="str">
        <f>IF(ISERROR(lookups!AF55),"",lookups!AF55)</f>
        <v/>
      </c>
      <c r="F62" s="6" t="str">
        <f>IF(ISERROR(lookups!AI55),"",lookups!AI55)</f>
        <v/>
      </c>
      <c r="G62" s="6" t="str">
        <f>IF(ISERROR(lookups!AL55),"",lookups!AL55)</f>
        <v/>
      </c>
      <c r="H62" s="6" t="str">
        <f>IF(ISERROR(lookups!AO55),"",lookups!AO55)</f>
        <v/>
      </c>
      <c r="I62" s="6" t="str">
        <f>IF(ISERROR(lookups!AR55),"",lookups!AR55)</f>
        <v/>
      </c>
      <c r="J62" s="6" t="str">
        <f>IF(ISERROR(lookups!AU55),"",lookups!AU55)</f>
        <v/>
      </c>
      <c r="K62" s="6" t="str">
        <f>IF(ISERROR(lookups!AU55),"",lookups!AV55)</f>
        <v/>
      </c>
      <c r="L62" s="6" t="str">
        <f>IF(ISERROR(lookups!AW55),"",lookups!AW55)</f>
        <v/>
      </c>
      <c r="M62" s="6" t="str">
        <f>IF(ISERROR(lookups!AY55),"",lookups!AZ55)</f>
        <v/>
      </c>
      <c r="N62" s="6" t="str">
        <f>IF(ISERROR(lookups!BA55),"",lookups!BA55)</f>
        <v/>
      </c>
      <c r="O62" s="6" t="str">
        <f>IF(ISERROR(lookups!BD55),"",lookups!BD55)</f>
        <v/>
      </c>
      <c r="P62" s="123" t="str">
        <f>IF(ISERROR(lookups!X55),"",lookups!X55)</f>
        <v/>
      </c>
      <c r="Q62" s="6" t="str">
        <f>IF(ISERROR(lookups!AA55),"",lookups!AA55)</f>
        <v/>
      </c>
      <c r="R62" s="6" t="str">
        <f>IF(ISERROR(lookups!AD55),"",lookups!AD55)</f>
        <v/>
      </c>
      <c r="S62" s="6" t="str">
        <f>IF(ISERROR(lookups!AG55),"",lookups!AG55)</f>
        <v/>
      </c>
      <c r="T62" s="6" t="str">
        <f>IF(ISERROR(lookups!AJ55),"",lookups!AJ55)</f>
        <v/>
      </c>
      <c r="U62" s="6" t="str">
        <f>IF(ISERROR(lookups!AM55),"",lookups!AM55)</f>
        <v/>
      </c>
      <c r="V62" s="6" t="str">
        <f>IF(ISERROR(lookups!AP55),"",lookups!AP55)</f>
        <v/>
      </c>
      <c r="W62" s="6" t="str">
        <f>IF(ISERROR(lookups!AS55),"",lookups!AS55)</f>
        <v/>
      </c>
      <c r="X62" s="6" t="str">
        <f t="shared" si="1"/>
        <v/>
      </c>
      <c r="Y62" s="6" t="str">
        <f t="shared" si="2"/>
        <v/>
      </c>
      <c r="Z62" s="6" t="str">
        <f>IF(ISERROR(lookups!AX55),"",lookups!AX55)</f>
        <v/>
      </c>
      <c r="AA62" s="6" t="str">
        <f t="shared" si="3"/>
        <v/>
      </c>
      <c r="AB62" s="6" t="str">
        <f>IF(ISERROR(lookups!BB55),"",lookups!BB55)</f>
        <v/>
      </c>
      <c r="AC62" s="6" t="str">
        <f>IF(ISERROR(lookups!BE55),"",lookups!BE55)</f>
        <v/>
      </c>
      <c r="AD62" s="123" t="str">
        <f>IF(ISERROR(lookups!Y55),"",lookups!Y55)</f>
        <v/>
      </c>
      <c r="AE62" s="6" t="str">
        <f>IF(ISERROR(lookups!AB55),"",lookups!AB55)</f>
        <v/>
      </c>
      <c r="AF62" s="6" t="str">
        <f>IF(ISERROR(lookups!AE55),"",lookups!AE55)</f>
        <v/>
      </c>
      <c r="AG62" s="6" t="str">
        <f>IF(ISERROR(lookups!AH55),"",lookups!AH55)</f>
        <v/>
      </c>
      <c r="AH62" s="6" t="str">
        <f>IF(ISERROR(lookups!AK55),"",lookups!AK55)</f>
        <v/>
      </c>
      <c r="AI62" s="6" t="str">
        <f>IF(ISERROR(lookups!AN55),"",lookups!AN55)</f>
        <v/>
      </c>
      <c r="AJ62" s="6" t="str">
        <f>IF(ISERROR(lookups!AQ55),"",lookups!AQ55)</f>
        <v/>
      </c>
      <c r="AK62" s="6" t="str">
        <f>IF(ISERROR(lookups!AT55),"",lookups!AT55)</f>
        <v/>
      </c>
      <c r="AL62" s="6" t="str">
        <f t="shared" si="4"/>
        <v/>
      </c>
      <c r="AM62" s="6" t="str">
        <f t="shared" si="5"/>
        <v/>
      </c>
      <c r="AN62" s="6" t="str">
        <f>IF(ISERROR(lookups!AY55),"",lookups!AY55)</f>
        <v/>
      </c>
      <c r="AO62" s="6" t="str">
        <f t="shared" si="6"/>
        <v/>
      </c>
      <c r="AP62" s="6" t="str">
        <f>IF(ISERROR(lookups!BC55),"",lookups!BC55)</f>
        <v/>
      </c>
      <c r="AQ62" s="124" t="str">
        <f>IF(ISERROR(lookups!BF55),"",lookups!BF55)</f>
        <v/>
      </c>
    </row>
    <row r="63" spans="1:43" x14ac:dyDescent="0.25">
      <c r="A63" t="str">
        <f>IF('5. Trigger species (global)'!B59&lt;&gt;"",'5. Trigger species (global)'!B59,"")</f>
        <v/>
      </c>
      <c r="B63" s="123" t="str">
        <f>IF(ISERROR(lookups!W56),"",lookups!W56)</f>
        <v/>
      </c>
      <c r="C63" s="6" t="str">
        <f>IF(ISERROR(lookups!Z56),"",lookups!Z56)</f>
        <v/>
      </c>
      <c r="D63" s="6" t="str">
        <f>IF(ISERROR(lookups!AC56),"",lookups!AA56)</f>
        <v/>
      </c>
      <c r="E63" s="6" t="str">
        <f>IF(ISERROR(lookups!AF56),"",lookups!AF56)</f>
        <v/>
      </c>
      <c r="F63" s="6" t="str">
        <f>IF(ISERROR(lookups!AI56),"",lookups!AI56)</f>
        <v/>
      </c>
      <c r="G63" s="6" t="str">
        <f>IF(ISERROR(lookups!AL56),"",lookups!AL56)</f>
        <v/>
      </c>
      <c r="H63" s="6" t="str">
        <f>IF(ISERROR(lookups!AO56),"",lookups!AO56)</f>
        <v/>
      </c>
      <c r="I63" s="6" t="str">
        <f>IF(ISERROR(lookups!AR56),"",lookups!AR56)</f>
        <v/>
      </c>
      <c r="J63" s="6" t="str">
        <f>IF(ISERROR(lookups!AU56),"",lookups!AU56)</f>
        <v/>
      </c>
      <c r="K63" s="6" t="str">
        <f>IF(ISERROR(lookups!AU56),"",lookups!AV56)</f>
        <v/>
      </c>
      <c r="L63" s="6" t="str">
        <f>IF(ISERROR(lookups!AW56),"",lookups!AW56)</f>
        <v/>
      </c>
      <c r="M63" s="6" t="str">
        <f>IF(ISERROR(lookups!AY56),"",lookups!AZ56)</f>
        <v/>
      </c>
      <c r="N63" s="6" t="str">
        <f>IF(ISERROR(lookups!BA56),"",lookups!BA56)</f>
        <v/>
      </c>
      <c r="O63" s="6" t="str">
        <f>IF(ISERROR(lookups!BD56),"",lookups!BD56)</f>
        <v/>
      </c>
      <c r="P63" s="123" t="str">
        <f>IF(ISERROR(lookups!X56),"",lookups!X56)</f>
        <v/>
      </c>
      <c r="Q63" s="6" t="str">
        <f>IF(ISERROR(lookups!AA56),"",lookups!AA56)</f>
        <v/>
      </c>
      <c r="R63" s="6" t="str">
        <f>IF(ISERROR(lookups!AD56),"",lookups!AD56)</f>
        <v/>
      </c>
      <c r="S63" s="6" t="str">
        <f>IF(ISERROR(lookups!AG56),"",lookups!AG56)</f>
        <v/>
      </c>
      <c r="T63" s="6" t="str">
        <f>IF(ISERROR(lookups!AJ56),"",lookups!AJ56)</f>
        <v/>
      </c>
      <c r="U63" s="6" t="str">
        <f>IF(ISERROR(lookups!AM56),"",lookups!AM56)</f>
        <v/>
      </c>
      <c r="V63" s="6" t="str">
        <f>IF(ISERROR(lookups!AP56),"",lookups!AP56)</f>
        <v/>
      </c>
      <c r="W63" s="6" t="str">
        <f>IF(ISERROR(lookups!AS56),"",lookups!AS56)</f>
        <v/>
      </c>
      <c r="X63" s="6" t="str">
        <f t="shared" si="1"/>
        <v/>
      </c>
      <c r="Y63" s="6" t="str">
        <f t="shared" si="2"/>
        <v/>
      </c>
      <c r="Z63" s="6" t="str">
        <f>IF(ISERROR(lookups!AX56),"",lookups!AX56)</f>
        <v/>
      </c>
      <c r="AA63" s="6" t="str">
        <f t="shared" si="3"/>
        <v/>
      </c>
      <c r="AB63" s="6" t="str">
        <f>IF(ISERROR(lookups!BB56),"",lookups!BB56)</f>
        <v/>
      </c>
      <c r="AC63" s="6" t="str">
        <f>IF(ISERROR(lookups!BE56),"",lookups!BE56)</f>
        <v/>
      </c>
      <c r="AD63" s="123" t="str">
        <f>IF(ISERROR(lookups!Y56),"",lookups!Y56)</f>
        <v/>
      </c>
      <c r="AE63" s="6" t="str">
        <f>IF(ISERROR(lookups!AB56),"",lookups!AB56)</f>
        <v/>
      </c>
      <c r="AF63" s="6" t="str">
        <f>IF(ISERROR(lookups!AE56),"",lookups!AE56)</f>
        <v/>
      </c>
      <c r="AG63" s="6" t="str">
        <f>IF(ISERROR(lookups!AH56),"",lookups!AH56)</f>
        <v/>
      </c>
      <c r="AH63" s="6" t="str">
        <f>IF(ISERROR(lookups!AK56),"",lookups!AK56)</f>
        <v/>
      </c>
      <c r="AI63" s="6" t="str">
        <f>IF(ISERROR(lookups!AN56),"",lookups!AN56)</f>
        <v/>
      </c>
      <c r="AJ63" s="6" t="str">
        <f>IF(ISERROR(lookups!AQ56),"",lookups!AQ56)</f>
        <v/>
      </c>
      <c r="AK63" s="6" t="str">
        <f>IF(ISERROR(lookups!AT56),"",lookups!AT56)</f>
        <v/>
      </c>
      <c r="AL63" s="6" t="str">
        <f t="shared" si="4"/>
        <v/>
      </c>
      <c r="AM63" s="6" t="str">
        <f t="shared" si="5"/>
        <v/>
      </c>
      <c r="AN63" s="6" t="str">
        <f>IF(ISERROR(lookups!AY56),"",lookups!AY56)</f>
        <v/>
      </c>
      <c r="AO63" s="6" t="str">
        <f t="shared" si="6"/>
        <v/>
      </c>
      <c r="AP63" s="6" t="str">
        <f>IF(ISERROR(lookups!BC56),"",lookups!BC56)</f>
        <v/>
      </c>
      <c r="AQ63" s="124" t="str">
        <f>IF(ISERROR(lookups!BF56),"",lookups!BF56)</f>
        <v/>
      </c>
    </row>
    <row r="64" spans="1:43" x14ac:dyDescent="0.25">
      <c r="A64" t="str">
        <f>IF('5. Trigger species (global)'!B60&lt;&gt;"",'5. Trigger species (global)'!B60,"")</f>
        <v/>
      </c>
      <c r="B64" s="123" t="str">
        <f>IF(ISERROR(lookups!W57),"",lookups!W57)</f>
        <v/>
      </c>
      <c r="C64" s="6" t="str">
        <f>IF(ISERROR(lookups!Z57),"",lookups!Z57)</f>
        <v/>
      </c>
      <c r="D64" s="6" t="str">
        <f>IF(ISERROR(lookups!AC57),"",lookups!AA57)</f>
        <v/>
      </c>
      <c r="E64" s="6" t="str">
        <f>IF(ISERROR(lookups!AF57),"",lookups!AF57)</f>
        <v/>
      </c>
      <c r="F64" s="6" t="str">
        <f>IF(ISERROR(lookups!AI57),"",lookups!AI57)</f>
        <v/>
      </c>
      <c r="G64" s="6" t="str">
        <f>IF(ISERROR(lookups!AL57),"",lookups!AL57)</f>
        <v/>
      </c>
      <c r="H64" s="6" t="str">
        <f>IF(ISERROR(lookups!AO57),"",lookups!AO57)</f>
        <v/>
      </c>
      <c r="I64" s="6" t="str">
        <f>IF(ISERROR(lookups!AR57),"",lookups!AR57)</f>
        <v/>
      </c>
      <c r="J64" s="6" t="str">
        <f>IF(ISERROR(lookups!AU57),"",lookups!AU57)</f>
        <v/>
      </c>
      <c r="K64" s="6" t="str">
        <f>IF(ISERROR(lookups!AU57),"",lookups!AV57)</f>
        <v/>
      </c>
      <c r="L64" s="6" t="str">
        <f>IF(ISERROR(lookups!AW57),"",lookups!AW57)</f>
        <v/>
      </c>
      <c r="M64" s="6" t="str">
        <f>IF(ISERROR(lookups!AY57),"",lookups!AZ57)</f>
        <v/>
      </c>
      <c r="N64" s="6" t="str">
        <f>IF(ISERROR(lookups!BA57),"",lookups!BA57)</f>
        <v/>
      </c>
      <c r="O64" s="6" t="str">
        <f>IF(ISERROR(lookups!BD57),"",lookups!BD57)</f>
        <v/>
      </c>
      <c r="P64" s="123" t="str">
        <f>IF(ISERROR(lookups!X57),"",lookups!X57)</f>
        <v/>
      </c>
      <c r="Q64" s="6" t="str">
        <f>IF(ISERROR(lookups!AA57),"",lookups!AA57)</f>
        <v/>
      </c>
      <c r="R64" s="6" t="str">
        <f>IF(ISERROR(lookups!AD57),"",lookups!AD57)</f>
        <v/>
      </c>
      <c r="S64" s="6" t="str">
        <f>IF(ISERROR(lookups!AG57),"",lookups!AG57)</f>
        <v/>
      </c>
      <c r="T64" s="6" t="str">
        <f>IF(ISERROR(lookups!AJ57),"",lookups!AJ57)</f>
        <v/>
      </c>
      <c r="U64" s="6" t="str">
        <f>IF(ISERROR(lookups!AM57),"",lookups!AM57)</f>
        <v/>
      </c>
      <c r="V64" s="6" t="str">
        <f>IF(ISERROR(lookups!AP57),"",lookups!AP57)</f>
        <v/>
      </c>
      <c r="W64" s="6" t="str">
        <f>IF(ISERROR(lookups!AS57),"",lookups!AS57)</f>
        <v/>
      </c>
      <c r="X64" s="6" t="str">
        <f t="shared" si="1"/>
        <v/>
      </c>
      <c r="Y64" s="6" t="str">
        <f t="shared" si="2"/>
        <v/>
      </c>
      <c r="Z64" s="6" t="str">
        <f>IF(ISERROR(lookups!AX57),"",lookups!AX57)</f>
        <v/>
      </c>
      <c r="AA64" s="6" t="str">
        <f t="shared" si="3"/>
        <v/>
      </c>
      <c r="AB64" s="6" t="str">
        <f>IF(ISERROR(lookups!BB57),"",lookups!BB57)</f>
        <v/>
      </c>
      <c r="AC64" s="6" t="str">
        <f>IF(ISERROR(lookups!BE57),"",lookups!BE57)</f>
        <v/>
      </c>
      <c r="AD64" s="123" t="str">
        <f>IF(ISERROR(lookups!Y57),"",lookups!Y57)</f>
        <v/>
      </c>
      <c r="AE64" s="6" t="str">
        <f>IF(ISERROR(lookups!AB57),"",lookups!AB57)</f>
        <v/>
      </c>
      <c r="AF64" s="6" t="str">
        <f>IF(ISERROR(lookups!AE57),"",lookups!AE57)</f>
        <v/>
      </c>
      <c r="AG64" s="6" t="str">
        <f>IF(ISERROR(lookups!AH57),"",lookups!AH57)</f>
        <v/>
      </c>
      <c r="AH64" s="6" t="str">
        <f>IF(ISERROR(lookups!AK57),"",lookups!AK57)</f>
        <v/>
      </c>
      <c r="AI64" s="6" t="str">
        <f>IF(ISERROR(lookups!AN57),"",lookups!AN57)</f>
        <v/>
      </c>
      <c r="AJ64" s="6" t="str">
        <f>IF(ISERROR(lookups!AQ57),"",lookups!AQ57)</f>
        <v/>
      </c>
      <c r="AK64" s="6" t="str">
        <f>IF(ISERROR(lookups!AT57),"",lookups!AT57)</f>
        <v/>
      </c>
      <c r="AL64" s="6" t="str">
        <f t="shared" si="4"/>
        <v/>
      </c>
      <c r="AM64" s="6" t="str">
        <f t="shared" si="5"/>
        <v/>
      </c>
      <c r="AN64" s="6" t="str">
        <f>IF(ISERROR(lookups!AY57),"",lookups!AY57)</f>
        <v/>
      </c>
      <c r="AO64" s="6" t="str">
        <f t="shared" si="6"/>
        <v/>
      </c>
      <c r="AP64" s="6" t="str">
        <f>IF(ISERROR(lookups!BC57),"",lookups!BC57)</f>
        <v/>
      </c>
      <c r="AQ64" s="124" t="str">
        <f>IF(ISERROR(lookups!BF57),"",lookups!BF57)</f>
        <v/>
      </c>
    </row>
    <row r="65" spans="1:43" x14ac:dyDescent="0.25">
      <c r="A65" t="str">
        <f>IF('5. Trigger species (global)'!B61&lt;&gt;"",'5. Trigger species (global)'!B61,"")</f>
        <v/>
      </c>
      <c r="B65" s="123" t="str">
        <f>IF(ISERROR(lookups!W58),"",lookups!W58)</f>
        <v/>
      </c>
      <c r="C65" s="6" t="str">
        <f>IF(ISERROR(lookups!Z58),"",lookups!Z58)</f>
        <v/>
      </c>
      <c r="D65" s="6" t="str">
        <f>IF(ISERROR(lookups!AC58),"",lookups!AA58)</f>
        <v/>
      </c>
      <c r="E65" s="6" t="str">
        <f>IF(ISERROR(lookups!AF58),"",lookups!AF58)</f>
        <v/>
      </c>
      <c r="F65" s="6" t="str">
        <f>IF(ISERROR(lookups!AI58),"",lookups!AI58)</f>
        <v/>
      </c>
      <c r="G65" s="6" t="str">
        <f>IF(ISERROR(lookups!AL58),"",lookups!AL58)</f>
        <v/>
      </c>
      <c r="H65" s="6" t="str">
        <f>IF(ISERROR(lookups!AO58),"",lookups!AO58)</f>
        <v/>
      </c>
      <c r="I65" s="6" t="str">
        <f>IF(ISERROR(lookups!AR58),"",lookups!AR58)</f>
        <v/>
      </c>
      <c r="J65" s="6" t="str">
        <f>IF(ISERROR(lookups!AU58),"",lookups!AU58)</f>
        <v/>
      </c>
      <c r="K65" s="6" t="str">
        <f>IF(ISERROR(lookups!AU58),"",lookups!AV58)</f>
        <v/>
      </c>
      <c r="L65" s="6" t="str">
        <f>IF(ISERROR(lookups!AW58),"",lookups!AW58)</f>
        <v/>
      </c>
      <c r="M65" s="6" t="str">
        <f>IF(ISERROR(lookups!AY58),"",lookups!AZ58)</f>
        <v/>
      </c>
      <c r="N65" s="6" t="str">
        <f>IF(ISERROR(lookups!BA58),"",lookups!BA58)</f>
        <v/>
      </c>
      <c r="O65" s="6" t="str">
        <f>IF(ISERROR(lookups!BD58),"",lookups!BD58)</f>
        <v/>
      </c>
      <c r="P65" s="123" t="str">
        <f>IF(ISERROR(lookups!X58),"",lookups!X58)</f>
        <v/>
      </c>
      <c r="Q65" s="6" t="str">
        <f>IF(ISERROR(lookups!AA58),"",lookups!AA58)</f>
        <v/>
      </c>
      <c r="R65" s="6" t="str">
        <f>IF(ISERROR(lookups!AD58),"",lookups!AD58)</f>
        <v/>
      </c>
      <c r="S65" s="6" t="str">
        <f>IF(ISERROR(lookups!AG58),"",lookups!AG58)</f>
        <v/>
      </c>
      <c r="T65" s="6" t="str">
        <f>IF(ISERROR(lookups!AJ58),"",lookups!AJ58)</f>
        <v/>
      </c>
      <c r="U65" s="6" t="str">
        <f>IF(ISERROR(lookups!AM58),"",lookups!AM58)</f>
        <v/>
      </c>
      <c r="V65" s="6" t="str">
        <f>IF(ISERROR(lookups!AP58),"",lookups!AP58)</f>
        <v/>
      </c>
      <c r="W65" s="6" t="str">
        <f>IF(ISERROR(lookups!AS58),"",lookups!AS58)</f>
        <v/>
      </c>
      <c r="X65" s="6" t="str">
        <f t="shared" si="1"/>
        <v/>
      </c>
      <c r="Y65" s="6" t="str">
        <f t="shared" si="2"/>
        <v/>
      </c>
      <c r="Z65" s="6" t="str">
        <f>IF(ISERROR(lookups!AX58),"",lookups!AX58)</f>
        <v/>
      </c>
      <c r="AA65" s="6" t="str">
        <f t="shared" si="3"/>
        <v/>
      </c>
      <c r="AB65" s="6" t="str">
        <f>IF(ISERROR(lookups!BB58),"",lookups!BB58)</f>
        <v/>
      </c>
      <c r="AC65" s="6" t="str">
        <f>IF(ISERROR(lookups!BE58),"",lookups!BE58)</f>
        <v/>
      </c>
      <c r="AD65" s="123" t="str">
        <f>IF(ISERROR(lookups!Y58),"",lookups!Y58)</f>
        <v/>
      </c>
      <c r="AE65" s="6" t="str">
        <f>IF(ISERROR(lookups!AB58),"",lookups!AB58)</f>
        <v/>
      </c>
      <c r="AF65" s="6" t="str">
        <f>IF(ISERROR(lookups!AE58),"",lookups!AE58)</f>
        <v/>
      </c>
      <c r="AG65" s="6" t="str">
        <f>IF(ISERROR(lookups!AH58),"",lookups!AH58)</f>
        <v/>
      </c>
      <c r="AH65" s="6" t="str">
        <f>IF(ISERROR(lookups!AK58),"",lookups!AK58)</f>
        <v/>
      </c>
      <c r="AI65" s="6" t="str">
        <f>IF(ISERROR(lookups!AN58),"",lookups!AN58)</f>
        <v/>
      </c>
      <c r="AJ65" s="6" t="str">
        <f>IF(ISERROR(lookups!AQ58),"",lookups!AQ58)</f>
        <v/>
      </c>
      <c r="AK65" s="6" t="str">
        <f>IF(ISERROR(lookups!AT58),"",lookups!AT58)</f>
        <v/>
      </c>
      <c r="AL65" s="6" t="str">
        <f t="shared" si="4"/>
        <v/>
      </c>
      <c r="AM65" s="6" t="str">
        <f t="shared" si="5"/>
        <v/>
      </c>
      <c r="AN65" s="6" t="str">
        <f>IF(ISERROR(lookups!AY58),"",lookups!AY58)</f>
        <v/>
      </c>
      <c r="AO65" s="6" t="str">
        <f t="shared" si="6"/>
        <v/>
      </c>
      <c r="AP65" s="6" t="str">
        <f>IF(ISERROR(lookups!BC58),"",lookups!BC58)</f>
        <v/>
      </c>
      <c r="AQ65" s="124" t="str">
        <f>IF(ISERROR(lookups!BF58),"",lookups!BF58)</f>
        <v/>
      </c>
    </row>
    <row r="66" spans="1:43" x14ac:dyDescent="0.25">
      <c r="A66" t="str">
        <f>IF('5. Trigger species (global)'!B62&lt;&gt;"",'5. Trigger species (global)'!B62,"")</f>
        <v/>
      </c>
      <c r="B66" s="123" t="str">
        <f>IF(ISERROR(lookups!W59),"",lookups!W59)</f>
        <v/>
      </c>
      <c r="C66" s="6" t="str">
        <f>IF(ISERROR(lookups!Z59),"",lookups!Z59)</f>
        <v/>
      </c>
      <c r="D66" s="6" t="str">
        <f>IF(ISERROR(lookups!AC59),"",lookups!AA59)</f>
        <v/>
      </c>
      <c r="E66" s="6" t="str">
        <f>IF(ISERROR(lookups!AF59),"",lookups!AF59)</f>
        <v/>
      </c>
      <c r="F66" s="6" t="str">
        <f>IF(ISERROR(lookups!AI59),"",lookups!AI59)</f>
        <v/>
      </c>
      <c r="G66" s="6" t="str">
        <f>IF(ISERROR(lookups!AL59),"",lookups!AL59)</f>
        <v/>
      </c>
      <c r="H66" s="6" t="str">
        <f>IF(ISERROR(lookups!AO59),"",lookups!AO59)</f>
        <v/>
      </c>
      <c r="I66" s="6" t="str">
        <f>IF(ISERROR(lookups!AR59),"",lookups!AR59)</f>
        <v/>
      </c>
      <c r="J66" s="6" t="str">
        <f>IF(ISERROR(lookups!AU59),"",lookups!AU59)</f>
        <v/>
      </c>
      <c r="K66" s="6" t="str">
        <f>IF(ISERROR(lookups!AU59),"",lookups!AV59)</f>
        <v/>
      </c>
      <c r="L66" s="6" t="str">
        <f>IF(ISERROR(lookups!AW59),"",lookups!AW59)</f>
        <v/>
      </c>
      <c r="M66" s="6" t="str">
        <f>IF(ISERROR(lookups!AY59),"",lookups!AZ59)</f>
        <v/>
      </c>
      <c r="N66" s="6" t="str">
        <f>IF(ISERROR(lookups!BA59),"",lookups!BA59)</f>
        <v/>
      </c>
      <c r="O66" s="6" t="str">
        <f>IF(ISERROR(lookups!BD59),"",lookups!BD59)</f>
        <v/>
      </c>
      <c r="P66" s="123" t="str">
        <f>IF(ISERROR(lookups!X59),"",lookups!X59)</f>
        <v/>
      </c>
      <c r="Q66" s="6" t="str">
        <f>IF(ISERROR(lookups!AA59),"",lookups!AA59)</f>
        <v/>
      </c>
      <c r="R66" s="6" t="str">
        <f>IF(ISERROR(lookups!AD59),"",lookups!AD59)</f>
        <v/>
      </c>
      <c r="S66" s="6" t="str">
        <f>IF(ISERROR(lookups!AG59),"",lookups!AG59)</f>
        <v/>
      </c>
      <c r="T66" s="6" t="str">
        <f>IF(ISERROR(lookups!AJ59),"",lookups!AJ59)</f>
        <v/>
      </c>
      <c r="U66" s="6" t="str">
        <f>IF(ISERROR(lookups!AM59),"",lookups!AM59)</f>
        <v/>
      </c>
      <c r="V66" s="6" t="str">
        <f>IF(ISERROR(lookups!AP59),"",lookups!AP59)</f>
        <v/>
      </c>
      <c r="W66" s="6" t="str">
        <f>IF(ISERROR(lookups!AS59),"",lookups!AS59)</f>
        <v/>
      </c>
      <c r="X66" s="6" t="str">
        <f t="shared" si="1"/>
        <v/>
      </c>
      <c r="Y66" s="6" t="str">
        <f t="shared" si="2"/>
        <v/>
      </c>
      <c r="Z66" s="6" t="str">
        <f>IF(ISERROR(lookups!AX59),"",lookups!AX59)</f>
        <v/>
      </c>
      <c r="AA66" s="6" t="str">
        <f t="shared" si="3"/>
        <v/>
      </c>
      <c r="AB66" s="6" t="str">
        <f>IF(ISERROR(lookups!BB59),"",lookups!BB59)</f>
        <v/>
      </c>
      <c r="AC66" s="6" t="str">
        <f>IF(ISERROR(lookups!BE59),"",lookups!BE59)</f>
        <v/>
      </c>
      <c r="AD66" s="123" t="str">
        <f>IF(ISERROR(lookups!Y59),"",lookups!Y59)</f>
        <v/>
      </c>
      <c r="AE66" s="6" t="str">
        <f>IF(ISERROR(lookups!AB59),"",lookups!AB59)</f>
        <v/>
      </c>
      <c r="AF66" s="6" t="str">
        <f>IF(ISERROR(lookups!AE59),"",lookups!AE59)</f>
        <v/>
      </c>
      <c r="AG66" s="6" t="str">
        <f>IF(ISERROR(lookups!AH59),"",lookups!AH59)</f>
        <v/>
      </c>
      <c r="AH66" s="6" t="str">
        <f>IF(ISERROR(lookups!AK59),"",lookups!AK59)</f>
        <v/>
      </c>
      <c r="AI66" s="6" t="str">
        <f>IF(ISERROR(lookups!AN59),"",lookups!AN59)</f>
        <v/>
      </c>
      <c r="AJ66" s="6" t="str">
        <f>IF(ISERROR(lookups!AQ59),"",lookups!AQ59)</f>
        <v/>
      </c>
      <c r="AK66" s="6" t="str">
        <f>IF(ISERROR(lookups!AT59),"",lookups!AT59)</f>
        <v/>
      </c>
      <c r="AL66" s="6" t="str">
        <f t="shared" si="4"/>
        <v/>
      </c>
      <c r="AM66" s="6" t="str">
        <f t="shared" si="5"/>
        <v/>
      </c>
      <c r="AN66" s="6" t="str">
        <f>IF(ISERROR(lookups!AY59),"",lookups!AY59)</f>
        <v/>
      </c>
      <c r="AO66" s="6" t="str">
        <f t="shared" si="6"/>
        <v/>
      </c>
      <c r="AP66" s="6" t="str">
        <f>IF(ISERROR(lookups!BC59),"",lookups!BC59)</f>
        <v/>
      </c>
      <c r="AQ66" s="124" t="str">
        <f>IF(ISERROR(lookups!BF59),"",lookups!BF59)</f>
        <v/>
      </c>
    </row>
    <row r="67" spans="1:43" x14ac:dyDescent="0.25">
      <c r="A67" t="str">
        <f>IF('5. Trigger species (global)'!B63&lt;&gt;"",'5. Trigger species (global)'!B63,"")</f>
        <v/>
      </c>
      <c r="B67" s="123" t="str">
        <f>IF(ISERROR(lookups!W60),"",lookups!W60)</f>
        <v/>
      </c>
      <c r="C67" s="6" t="str">
        <f>IF(ISERROR(lookups!Z60),"",lookups!Z60)</f>
        <v/>
      </c>
      <c r="D67" s="6" t="str">
        <f>IF(ISERROR(lookups!AC60),"",lookups!AA60)</f>
        <v/>
      </c>
      <c r="E67" s="6" t="str">
        <f>IF(ISERROR(lookups!AF60),"",lookups!AF60)</f>
        <v/>
      </c>
      <c r="F67" s="6" t="str">
        <f>IF(ISERROR(lookups!AI60),"",lookups!AI60)</f>
        <v/>
      </c>
      <c r="G67" s="6" t="str">
        <f>IF(ISERROR(lookups!AL60),"",lookups!AL60)</f>
        <v/>
      </c>
      <c r="H67" s="6" t="str">
        <f>IF(ISERROR(lookups!AO60),"",lookups!AO60)</f>
        <v/>
      </c>
      <c r="I67" s="6" t="str">
        <f>IF(ISERROR(lookups!AR60),"",lookups!AR60)</f>
        <v/>
      </c>
      <c r="J67" s="6" t="str">
        <f>IF(ISERROR(lookups!AU60),"",lookups!AU60)</f>
        <v/>
      </c>
      <c r="K67" s="6" t="str">
        <f>IF(ISERROR(lookups!AU60),"",lookups!AV60)</f>
        <v/>
      </c>
      <c r="L67" s="6" t="str">
        <f>IF(ISERROR(lookups!AW60),"",lookups!AW60)</f>
        <v/>
      </c>
      <c r="M67" s="6" t="str">
        <f>IF(ISERROR(lookups!AY60),"",lookups!AZ60)</f>
        <v/>
      </c>
      <c r="N67" s="6" t="str">
        <f>IF(ISERROR(lookups!BA60),"",lookups!BA60)</f>
        <v/>
      </c>
      <c r="O67" s="6" t="str">
        <f>IF(ISERROR(lookups!BD60),"",lookups!BD60)</f>
        <v/>
      </c>
      <c r="P67" s="123" t="str">
        <f>IF(ISERROR(lookups!X60),"",lookups!X60)</f>
        <v/>
      </c>
      <c r="Q67" s="6" t="str">
        <f>IF(ISERROR(lookups!AA60),"",lookups!AA60)</f>
        <v/>
      </c>
      <c r="R67" s="6" t="str">
        <f>IF(ISERROR(lookups!AD60),"",lookups!AD60)</f>
        <v/>
      </c>
      <c r="S67" s="6" t="str">
        <f>IF(ISERROR(lookups!AG60),"",lookups!AG60)</f>
        <v/>
      </c>
      <c r="T67" s="6" t="str">
        <f>IF(ISERROR(lookups!AJ60),"",lookups!AJ60)</f>
        <v/>
      </c>
      <c r="U67" s="6" t="str">
        <f>IF(ISERROR(lookups!AM60),"",lookups!AM60)</f>
        <v/>
      </c>
      <c r="V67" s="6" t="str">
        <f>IF(ISERROR(lookups!AP60),"",lookups!AP60)</f>
        <v/>
      </c>
      <c r="W67" s="6" t="str">
        <f>IF(ISERROR(lookups!AS60),"",lookups!AS60)</f>
        <v/>
      </c>
      <c r="X67" s="6" t="str">
        <f t="shared" si="1"/>
        <v/>
      </c>
      <c r="Y67" s="6" t="str">
        <f t="shared" si="2"/>
        <v/>
      </c>
      <c r="Z67" s="6" t="str">
        <f>IF(ISERROR(lookups!AX60),"",lookups!AX60)</f>
        <v/>
      </c>
      <c r="AA67" s="6" t="str">
        <f t="shared" si="3"/>
        <v/>
      </c>
      <c r="AB67" s="6" t="str">
        <f>IF(ISERROR(lookups!BB60),"",lookups!BB60)</f>
        <v/>
      </c>
      <c r="AC67" s="6" t="str">
        <f>IF(ISERROR(lookups!BE60),"",lookups!BE60)</f>
        <v/>
      </c>
      <c r="AD67" s="123" t="str">
        <f>IF(ISERROR(lookups!Y60),"",lookups!Y60)</f>
        <v/>
      </c>
      <c r="AE67" s="6" t="str">
        <f>IF(ISERROR(lookups!AB60),"",lookups!AB60)</f>
        <v/>
      </c>
      <c r="AF67" s="6" t="str">
        <f>IF(ISERROR(lookups!AE60),"",lookups!AE60)</f>
        <v/>
      </c>
      <c r="AG67" s="6" t="str">
        <f>IF(ISERROR(lookups!AH60),"",lookups!AH60)</f>
        <v/>
      </c>
      <c r="AH67" s="6" t="str">
        <f>IF(ISERROR(lookups!AK60),"",lookups!AK60)</f>
        <v/>
      </c>
      <c r="AI67" s="6" t="str">
        <f>IF(ISERROR(lookups!AN60),"",lookups!AN60)</f>
        <v/>
      </c>
      <c r="AJ67" s="6" t="str">
        <f>IF(ISERROR(lookups!AQ60),"",lookups!AQ60)</f>
        <v/>
      </c>
      <c r="AK67" s="6" t="str">
        <f>IF(ISERROR(lookups!AT60),"",lookups!AT60)</f>
        <v/>
      </c>
      <c r="AL67" s="6" t="str">
        <f t="shared" si="4"/>
        <v/>
      </c>
      <c r="AM67" s="6" t="str">
        <f t="shared" si="5"/>
        <v/>
      </c>
      <c r="AN67" s="6" t="str">
        <f>IF(ISERROR(lookups!AY60),"",lookups!AY60)</f>
        <v/>
      </c>
      <c r="AO67" s="6" t="str">
        <f t="shared" si="6"/>
        <v/>
      </c>
      <c r="AP67" s="6" t="str">
        <f>IF(ISERROR(lookups!BC60),"",lookups!BC60)</f>
        <v/>
      </c>
      <c r="AQ67" s="124" t="str">
        <f>IF(ISERROR(lookups!BF60),"",lookups!BF60)</f>
        <v/>
      </c>
    </row>
    <row r="68" spans="1:43" x14ac:dyDescent="0.25">
      <c r="A68" t="str">
        <f>IF('5. Trigger species (global)'!B64&lt;&gt;"",'5. Trigger species (global)'!B64,"")</f>
        <v/>
      </c>
      <c r="B68" s="123" t="str">
        <f>IF(ISERROR(lookups!W61),"",lookups!W61)</f>
        <v/>
      </c>
      <c r="C68" s="6" t="str">
        <f>IF(ISERROR(lookups!Z61),"",lookups!Z61)</f>
        <v/>
      </c>
      <c r="D68" s="6" t="str">
        <f>IF(ISERROR(lookups!AC61),"",lookups!AA61)</f>
        <v/>
      </c>
      <c r="E68" s="6" t="str">
        <f>IF(ISERROR(lookups!AF61),"",lookups!AF61)</f>
        <v/>
      </c>
      <c r="F68" s="6" t="str">
        <f>IF(ISERROR(lookups!AI61),"",lookups!AI61)</f>
        <v/>
      </c>
      <c r="G68" s="6" t="str">
        <f>IF(ISERROR(lookups!AL61),"",lookups!AL61)</f>
        <v/>
      </c>
      <c r="H68" s="6" t="str">
        <f>IF(ISERROR(lookups!AO61),"",lookups!AO61)</f>
        <v/>
      </c>
      <c r="I68" s="6" t="str">
        <f>IF(ISERROR(lookups!AR61),"",lookups!AR61)</f>
        <v/>
      </c>
      <c r="J68" s="6" t="str">
        <f>IF(ISERROR(lookups!AU61),"",lookups!AU61)</f>
        <v/>
      </c>
      <c r="K68" s="6" t="str">
        <f>IF(ISERROR(lookups!AU61),"",lookups!AV61)</f>
        <v/>
      </c>
      <c r="L68" s="6" t="str">
        <f>IF(ISERROR(lookups!AW61),"",lookups!AW61)</f>
        <v/>
      </c>
      <c r="M68" s="6" t="str">
        <f>IF(ISERROR(lookups!AY61),"",lookups!AZ61)</f>
        <v/>
      </c>
      <c r="N68" s="6" t="str">
        <f>IF(ISERROR(lookups!BA61),"",lookups!BA61)</f>
        <v/>
      </c>
      <c r="O68" s="6" t="str">
        <f>IF(ISERROR(lookups!BD61),"",lookups!BD61)</f>
        <v/>
      </c>
      <c r="P68" s="123" t="str">
        <f>IF(ISERROR(lookups!X61),"",lookups!X61)</f>
        <v/>
      </c>
      <c r="Q68" s="6" t="str">
        <f>IF(ISERROR(lookups!AA61),"",lookups!AA61)</f>
        <v/>
      </c>
      <c r="R68" s="6" t="str">
        <f>IF(ISERROR(lookups!AD61),"",lookups!AD61)</f>
        <v/>
      </c>
      <c r="S68" s="6" t="str">
        <f>IF(ISERROR(lookups!AG61),"",lookups!AG61)</f>
        <v/>
      </c>
      <c r="T68" s="6" t="str">
        <f>IF(ISERROR(lookups!AJ61),"",lookups!AJ61)</f>
        <v/>
      </c>
      <c r="U68" s="6" t="str">
        <f>IF(ISERROR(lookups!AM61),"",lookups!AM61)</f>
        <v/>
      </c>
      <c r="V68" s="6" t="str">
        <f>IF(ISERROR(lookups!AP61),"",lookups!AP61)</f>
        <v/>
      </c>
      <c r="W68" s="6" t="str">
        <f>IF(ISERROR(lookups!AS61),"",lookups!AS61)</f>
        <v/>
      </c>
      <c r="X68" s="6" t="str">
        <f t="shared" si="1"/>
        <v/>
      </c>
      <c r="Y68" s="6" t="str">
        <f t="shared" si="2"/>
        <v/>
      </c>
      <c r="Z68" s="6" t="str">
        <f>IF(ISERROR(lookups!AX61),"",lookups!AX61)</f>
        <v/>
      </c>
      <c r="AA68" s="6" t="str">
        <f t="shared" si="3"/>
        <v/>
      </c>
      <c r="AB68" s="6" t="str">
        <f>IF(ISERROR(lookups!BB61),"",lookups!BB61)</f>
        <v/>
      </c>
      <c r="AC68" s="6" t="str">
        <f>IF(ISERROR(lookups!BE61),"",lookups!BE61)</f>
        <v/>
      </c>
      <c r="AD68" s="123" t="str">
        <f>IF(ISERROR(lookups!Y61),"",lookups!Y61)</f>
        <v/>
      </c>
      <c r="AE68" s="6" t="str">
        <f>IF(ISERROR(lookups!AB61),"",lookups!AB61)</f>
        <v/>
      </c>
      <c r="AF68" s="6" t="str">
        <f>IF(ISERROR(lookups!AE61),"",lookups!AE61)</f>
        <v/>
      </c>
      <c r="AG68" s="6" t="str">
        <f>IF(ISERROR(lookups!AH61),"",lookups!AH61)</f>
        <v/>
      </c>
      <c r="AH68" s="6" t="str">
        <f>IF(ISERROR(lookups!AK61),"",lookups!AK61)</f>
        <v/>
      </c>
      <c r="AI68" s="6" t="str">
        <f>IF(ISERROR(lookups!AN61),"",lookups!AN61)</f>
        <v/>
      </c>
      <c r="AJ68" s="6" t="str">
        <f>IF(ISERROR(lookups!AQ61),"",lookups!AQ61)</f>
        <v/>
      </c>
      <c r="AK68" s="6" t="str">
        <f>IF(ISERROR(lookups!AT61),"",lookups!AT61)</f>
        <v/>
      </c>
      <c r="AL68" s="6" t="str">
        <f t="shared" si="4"/>
        <v/>
      </c>
      <c r="AM68" s="6" t="str">
        <f t="shared" si="5"/>
        <v/>
      </c>
      <c r="AN68" s="6" t="str">
        <f>IF(ISERROR(lookups!AY61),"",lookups!AY61)</f>
        <v/>
      </c>
      <c r="AO68" s="6" t="str">
        <f t="shared" si="6"/>
        <v/>
      </c>
      <c r="AP68" s="6" t="str">
        <f>IF(ISERROR(lookups!BC61),"",lookups!BC61)</f>
        <v/>
      </c>
      <c r="AQ68" s="124" t="str">
        <f>IF(ISERROR(lookups!BF61),"",lookups!BF61)</f>
        <v/>
      </c>
    </row>
    <row r="69" spans="1:43" x14ac:dyDescent="0.25">
      <c r="A69" t="str">
        <f>IF('5. Trigger species (global)'!B65&lt;&gt;"",'5. Trigger species (global)'!B65,"")</f>
        <v/>
      </c>
      <c r="B69" s="123" t="str">
        <f>IF(ISERROR(lookups!W62),"",lookups!W62)</f>
        <v/>
      </c>
      <c r="C69" s="6" t="str">
        <f>IF(ISERROR(lookups!Z62),"",lookups!Z62)</f>
        <v/>
      </c>
      <c r="D69" s="6" t="str">
        <f>IF(ISERROR(lookups!AC62),"",lookups!AA62)</f>
        <v/>
      </c>
      <c r="E69" s="6" t="str">
        <f>IF(ISERROR(lookups!AF62),"",lookups!AF62)</f>
        <v/>
      </c>
      <c r="F69" s="6" t="str">
        <f>IF(ISERROR(lookups!AI62),"",lookups!AI62)</f>
        <v/>
      </c>
      <c r="G69" s="6" t="str">
        <f>IF(ISERROR(lookups!AL62),"",lookups!AL62)</f>
        <v/>
      </c>
      <c r="H69" s="6" t="str">
        <f>IF(ISERROR(lookups!AO62),"",lookups!AO62)</f>
        <v/>
      </c>
      <c r="I69" s="6" t="str">
        <f>IF(ISERROR(lookups!AR62),"",lookups!AR62)</f>
        <v/>
      </c>
      <c r="J69" s="6" t="str">
        <f>IF(ISERROR(lookups!AU62),"",lookups!AU62)</f>
        <v/>
      </c>
      <c r="K69" s="6" t="str">
        <f>IF(ISERROR(lookups!AU62),"",lookups!AV62)</f>
        <v/>
      </c>
      <c r="L69" s="6" t="str">
        <f>IF(ISERROR(lookups!AW62),"",lookups!AW62)</f>
        <v/>
      </c>
      <c r="M69" s="6" t="str">
        <f>IF(ISERROR(lookups!AY62),"",lookups!AZ62)</f>
        <v/>
      </c>
      <c r="N69" s="6" t="str">
        <f>IF(ISERROR(lookups!BA62),"",lookups!BA62)</f>
        <v/>
      </c>
      <c r="O69" s="6" t="str">
        <f>IF(ISERROR(lookups!BD62),"",lookups!BD62)</f>
        <v/>
      </c>
      <c r="P69" s="123" t="str">
        <f>IF(ISERROR(lookups!X62),"",lookups!X62)</f>
        <v/>
      </c>
      <c r="Q69" s="6" t="str">
        <f>IF(ISERROR(lookups!AA62),"",lookups!AA62)</f>
        <v/>
      </c>
      <c r="R69" s="6" t="str">
        <f>IF(ISERROR(lookups!AD62),"",lookups!AD62)</f>
        <v/>
      </c>
      <c r="S69" s="6" t="str">
        <f>IF(ISERROR(lookups!AG62),"",lookups!AG62)</f>
        <v/>
      </c>
      <c r="T69" s="6" t="str">
        <f>IF(ISERROR(lookups!AJ62),"",lookups!AJ62)</f>
        <v/>
      </c>
      <c r="U69" s="6" t="str">
        <f>IF(ISERROR(lookups!AM62),"",lookups!AM62)</f>
        <v/>
      </c>
      <c r="V69" s="6" t="str">
        <f>IF(ISERROR(lookups!AP62),"",lookups!AP62)</f>
        <v/>
      </c>
      <c r="W69" s="6" t="str">
        <f>IF(ISERROR(lookups!AS62),"",lookups!AS62)</f>
        <v/>
      </c>
      <c r="X69" s="6" t="str">
        <f t="shared" si="1"/>
        <v/>
      </c>
      <c r="Y69" s="6" t="str">
        <f t="shared" si="2"/>
        <v/>
      </c>
      <c r="Z69" s="6" t="str">
        <f>IF(ISERROR(lookups!AX62),"",lookups!AX62)</f>
        <v/>
      </c>
      <c r="AA69" s="6" t="str">
        <f t="shared" si="3"/>
        <v/>
      </c>
      <c r="AB69" s="6" t="str">
        <f>IF(ISERROR(lookups!BB62),"",lookups!BB62)</f>
        <v/>
      </c>
      <c r="AC69" s="6" t="str">
        <f>IF(ISERROR(lookups!BE62),"",lookups!BE62)</f>
        <v/>
      </c>
      <c r="AD69" s="123" t="str">
        <f>IF(ISERROR(lookups!Y62),"",lookups!Y62)</f>
        <v/>
      </c>
      <c r="AE69" s="6" t="str">
        <f>IF(ISERROR(lookups!AB62),"",lookups!AB62)</f>
        <v/>
      </c>
      <c r="AF69" s="6" t="str">
        <f>IF(ISERROR(lookups!AE62),"",lookups!AE62)</f>
        <v/>
      </c>
      <c r="AG69" s="6" t="str">
        <f>IF(ISERROR(lookups!AH62),"",lookups!AH62)</f>
        <v/>
      </c>
      <c r="AH69" s="6" t="str">
        <f>IF(ISERROR(lookups!AK62),"",lookups!AK62)</f>
        <v/>
      </c>
      <c r="AI69" s="6" t="str">
        <f>IF(ISERROR(lookups!AN62),"",lookups!AN62)</f>
        <v/>
      </c>
      <c r="AJ69" s="6" t="str">
        <f>IF(ISERROR(lookups!AQ62),"",lookups!AQ62)</f>
        <v/>
      </c>
      <c r="AK69" s="6" t="str">
        <f>IF(ISERROR(lookups!AT62),"",lookups!AT62)</f>
        <v/>
      </c>
      <c r="AL69" s="6" t="str">
        <f t="shared" si="4"/>
        <v/>
      </c>
      <c r="AM69" s="6" t="str">
        <f t="shared" si="5"/>
        <v/>
      </c>
      <c r="AN69" s="6" t="str">
        <f>IF(ISERROR(lookups!AY62),"",lookups!AY62)</f>
        <v/>
      </c>
      <c r="AO69" s="6" t="str">
        <f t="shared" si="6"/>
        <v/>
      </c>
      <c r="AP69" s="6" t="str">
        <f>IF(ISERROR(lookups!BC62),"",lookups!BC62)</f>
        <v/>
      </c>
      <c r="AQ69" s="124" t="str">
        <f>IF(ISERROR(lookups!BF62),"",lookups!BF62)</f>
        <v/>
      </c>
    </row>
    <row r="70" spans="1:43" x14ac:dyDescent="0.25">
      <c r="A70" t="str">
        <f>IF('5. Trigger species (global)'!B66&lt;&gt;"",'5. Trigger species (global)'!B66,"")</f>
        <v/>
      </c>
      <c r="B70" s="123" t="str">
        <f>IF(ISERROR(lookups!W63),"",lookups!W63)</f>
        <v/>
      </c>
      <c r="C70" s="6" t="str">
        <f>IF(ISERROR(lookups!Z63),"",lookups!Z63)</f>
        <v/>
      </c>
      <c r="D70" s="6" t="str">
        <f>IF(ISERROR(lookups!AC63),"",lookups!AA63)</f>
        <v/>
      </c>
      <c r="E70" s="6" t="str">
        <f>IF(ISERROR(lookups!AF63),"",lookups!AF63)</f>
        <v/>
      </c>
      <c r="F70" s="6" t="str">
        <f>IF(ISERROR(lookups!AI63),"",lookups!AI63)</f>
        <v/>
      </c>
      <c r="G70" s="6" t="str">
        <f>IF(ISERROR(lookups!AL63),"",lookups!AL63)</f>
        <v/>
      </c>
      <c r="H70" s="6" t="str">
        <f>IF(ISERROR(lookups!AO63),"",lookups!AO63)</f>
        <v/>
      </c>
      <c r="I70" s="6" t="str">
        <f>IF(ISERROR(lookups!AR63),"",lookups!AR63)</f>
        <v/>
      </c>
      <c r="J70" s="6" t="str">
        <f>IF(ISERROR(lookups!AU63),"",lookups!AU63)</f>
        <v/>
      </c>
      <c r="K70" s="6" t="str">
        <f>IF(ISERROR(lookups!AU63),"",lookups!AV63)</f>
        <v/>
      </c>
      <c r="L70" s="6" t="str">
        <f>IF(ISERROR(lookups!AW63),"",lookups!AW63)</f>
        <v/>
      </c>
      <c r="M70" s="6" t="str">
        <f>IF(ISERROR(lookups!AY63),"",lookups!AZ63)</f>
        <v/>
      </c>
      <c r="N70" s="6" t="str">
        <f>IF(ISERROR(lookups!BA63),"",lookups!BA63)</f>
        <v/>
      </c>
      <c r="O70" s="6" t="str">
        <f>IF(ISERROR(lookups!BD63),"",lookups!BD63)</f>
        <v/>
      </c>
      <c r="P70" s="123" t="str">
        <f>IF(ISERROR(lookups!X63),"",lookups!X63)</f>
        <v/>
      </c>
      <c r="Q70" s="6" t="str">
        <f>IF(ISERROR(lookups!AA63),"",lookups!AA63)</f>
        <v/>
      </c>
      <c r="R70" s="6" t="str">
        <f>IF(ISERROR(lookups!AD63),"",lookups!AD63)</f>
        <v/>
      </c>
      <c r="S70" s="6" t="str">
        <f>IF(ISERROR(lookups!AG63),"",lookups!AG63)</f>
        <v/>
      </c>
      <c r="T70" s="6" t="str">
        <f>IF(ISERROR(lookups!AJ63),"",lookups!AJ63)</f>
        <v/>
      </c>
      <c r="U70" s="6" t="str">
        <f>IF(ISERROR(lookups!AM63),"",lookups!AM63)</f>
        <v/>
      </c>
      <c r="V70" s="6" t="str">
        <f>IF(ISERROR(lookups!AP63),"",lookups!AP63)</f>
        <v/>
      </c>
      <c r="W70" s="6" t="str">
        <f>IF(ISERROR(lookups!AS63),"",lookups!AS63)</f>
        <v/>
      </c>
      <c r="X70" s="6" t="str">
        <f t="shared" si="1"/>
        <v/>
      </c>
      <c r="Y70" s="6" t="str">
        <f t="shared" si="2"/>
        <v/>
      </c>
      <c r="Z70" s="6" t="str">
        <f>IF(ISERROR(lookups!AX63),"",lookups!AX63)</f>
        <v/>
      </c>
      <c r="AA70" s="6" t="str">
        <f t="shared" si="3"/>
        <v/>
      </c>
      <c r="AB70" s="6" t="str">
        <f>IF(ISERROR(lookups!BB63),"",lookups!BB63)</f>
        <v/>
      </c>
      <c r="AC70" s="6" t="str">
        <f>IF(ISERROR(lookups!BE63),"",lookups!BE63)</f>
        <v/>
      </c>
      <c r="AD70" s="123" t="str">
        <f>IF(ISERROR(lookups!Y63),"",lookups!Y63)</f>
        <v/>
      </c>
      <c r="AE70" s="6" t="str">
        <f>IF(ISERROR(lookups!AB63),"",lookups!AB63)</f>
        <v/>
      </c>
      <c r="AF70" s="6" t="str">
        <f>IF(ISERROR(lookups!AE63),"",lookups!AE63)</f>
        <v/>
      </c>
      <c r="AG70" s="6" t="str">
        <f>IF(ISERROR(lookups!AH63),"",lookups!AH63)</f>
        <v/>
      </c>
      <c r="AH70" s="6" t="str">
        <f>IF(ISERROR(lookups!AK63),"",lookups!AK63)</f>
        <v/>
      </c>
      <c r="AI70" s="6" t="str">
        <f>IF(ISERROR(lookups!AN63),"",lookups!AN63)</f>
        <v/>
      </c>
      <c r="AJ70" s="6" t="str">
        <f>IF(ISERROR(lookups!AQ63),"",lookups!AQ63)</f>
        <v/>
      </c>
      <c r="AK70" s="6" t="str">
        <f>IF(ISERROR(lookups!AT63),"",lookups!AT63)</f>
        <v/>
      </c>
      <c r="AL70" s="6" t="str">
        <f t="shared" si="4"/>
        <v/>
      </c>
      <c r="AM70" s="6" t="str">
        <f t="shared" si="5"/>
        <v/>
      </c>
      <c r="AN70" s="6" t="str">
        <f>IF(ISERROR(lookups!AY63),"",lookups!AY63)</f>
        <v/>
      </c>
      <c r="AO70" s="6" t="str">
        <f t="shared" si="6"/>
        <v/>
      </c>
      <c r="AP70" s="6" t="str">
        <f>IF(ISERROR(lookups!BC63),"",lookups!BC63)</f>
        <v/>
      </c>
      <c r="AQ70" s="124" t="str">
        <f>IF(ISERROR(lookups!BF63),"",lookups!BF63)</f>
        <v/>
      </c>
    </row>
    <row r="71" spans="1:43" x14ac:dyDescent="0.25">
      <c r="A71" t="str">
        <f>IF('5. Trigger species (global)'!B67&lt;&gt;"",'5. Trigger species (global)'!B67,"")</f>
        <v/>
      </c>
      <c r="B71" s="123" t="str">
        <f>IF(ISERROR(lookups!W64),"",lookups!W64)</f>
        <v/>
      </c>
      <c r="C71" s="6" t="str">
        <f>IF(ISERROR(lookups!Z64),"",lookups!Z64)</f>
        <v/>
      </c>
      <c r="D71" s="6" t="str">
        <f>IF(ISERROR(lookups!AC64),"",lookups!AA64)</f>
        <v/>
      </c>
      <c r="E71" s="6" t="str">
        <f>IF(ISERROR(lookups!AF64),"",lookups!AF64)</f>
        <v/>
      </c>
      <c r="F71" s="6" t="str">
        <f>IF(ISERROR(lookups!AI64),"",lookups!AI64)</f>
        <v/>
      </c>
      <c r="G71" s="6" t="str">
        <f>IF(ISERROR(lookups!AL64),"",lookups!AL64)</f>
        <v/>
      </c>
      <c r="H71" s="6" t="str">
        <f>IF(ISERROR(lookups!AO64),"",lookups!AO64)</f>
        <v/>
      </c>
      <c r="I71" s="6" t="str">
        <f>IF(ISERROR(lookups!AR64),"",lookups!AR64)</f>
        <v/>
      </c>
      <c r="J71" s="6" t="str">
        <f>IF(ISERROR(lookups!AU64),"",lookups!AU64)</f>
        <v/>
      </c>
      <c r="K71" s="6" t="str">
        <f>IF(ISERROR(lookups!AU64),"",lookups!AV64)</f>
        <v/>
      </c>
      <c r="L71" s="6" t="str">
        <f>IF(ISERROR(lookups!AW64),"",lookups!AW64)</f>
        <v/>
      </c>
      <c r="M71" s="6" t="str">
        <f>IF(ISERROR(lookups!AY64),"",lookups!AZ64)</f>
        <v/>
      </c>
      <c r="N71" s="6" t="str">
        <f>IF(ISERROR(lookups!BA64),"",lookups!BA64)</f>
        <v/>
      </c>
      <c r="O71" s="6" t="str">
        <f>IF(ISERROR(lookups!BD64),"",lookups!BD64)</f>
        <v/>
      </c>
      <c r="P71" s="123" t="str">
        <f>IF(ISERROR(lookups!X64),"",lookups!X64)</f>
        <v/>
      </c>
      <c r="Q71" s="6" t="str">
        <f>IF(ISERROR(lookups!AA64),"",lookups!AA64)</f>
        <v/>
      </c>
      <c r="R71" s="6" t="str">
        <f>IF(ISERROR(lookups!AD64),"",lookups!AD64)</f>
        <v/>
      </c>
      <c r="S71" s="6" t="str">
        <f>IF(ISERROR(lookups!AG64),"",lookups!AG64)</f>
        <v/>
      </c>
      <c r="T71" s="6" t="str">
        <f>IF(ISERROR(lookups!AJ64),"",lookups!AJ64)</f>
        <v/>
      </c>
      <c r="U71" s="6" t="str">
        <f>IF(ISERROR(lookups!AM64),"",lookups!AM64)</f>
        <v/>
      </c>
      <c r="V71" s="6" t="str">
        <f>IF(ISERROR(lookups!AP64),"",lookups!AP64)</f>
        <v/>
      </c>
      <c r="W71" s="6" t="str">
        <f>IF(ISERROR(lookups!AS64),"",lookups!AS64)</f>
        <v/>
      </c>
      <c r="X71" s="6" t="str">
        <f t="shared" si="1"/>
        <v/>
      </c>
      <c r="Y71" s="6" t="str">
        <f t="shared" si="2"/>
        <v/>
      </c>
      <c r="Z71" s="6" t="str">
        <f>IF(ISERROR(lookups!AX64),"",lookups!AX64)</f>
        <v/>
      </c>
      <c r="AA71" s="6" t="str">
        <f t="shared" si="3"/>
        <v/>
      </c>
      <c r="AB71" s="6" t="str">
        <f>IF(ISERROR(lookups!BB64),"",lookups!BB64)</f>
        <v/>
      </c>
      <c r="AC71" s="6" t="str">
        <f>IF(ISERROR(lookups!BE64),"",lookups!BE64)</f>
        <v/>
      </c>
      <c r="AD71" s="123" t="str">
        <f>IF(ISERROR(lookups!Y64),"",lookups!Y64)</f>
        <v/>
      </c>
      <c r="AE71" s="6" t="str">
        <f>IF(ISERROR(lookups!AB64),"",lookups!AB64)</f>
        <v/>
      </c>
      <c r="AF71" s="6" t="str">
        <f>IF(ISERROR(lookups!AE64),"",lookups!AE64)</f>
        <v/>
      </c>
      <c r="AG71" s="6" t="str">
        <f>IF(ISERROR(lookups!AH64),"",lookups!AH64)</f>
        <v/>
      </c>
      <c r="AH71" s="6" t="str">
        <f>IF(ISERROR(lookups!AK64),"",lookups!AK64)</f>
        <v/>
      </c>
      <c r="AI71" s="6" t="str">
        <f>IF(ISERROR(lookups!AN64),"",lookups!AN64)</f>
        <v/>
      </c>
      <c r="AJ71" s="6" t="str">
        <f>IF(ISERROR(lookups!AQ64),"",lookups!AQ64)</f>
        <v/>
      </c>
      <c r="AK71" s="6" t="str">
        <f>IF(ISERROR(lookups!AT64),"",lookups!AT64)</f>
        <v/>
      </c>
      <c r="AL71" s="6" t="str">
        <f t="shared" si="4"/>
        <v/>
      </c>
      <c r="AM71" s="6" t="str">
        <f t="shared" si="5"/>
        <v/>
      </c>
      <c r="AN71" s="6" t="str">
        <f>IF(ISERROR(lookups!AY64),"",lookups!AY64)</f>
        <v/>
      </c>
      <c r="AO71" s="6" t="str">
        <f t="shared" si="6"/>
        <v/>
      </c>
      <c r="AP71" s="6" t="str">
        <f>IF(ISERROR(lookups!BC64),"",lookups!BC64)</f>
        <v/>
      </c>
      <c r="AQ71" s="124" t="str">
        <f>IF(ISERROR(lookups!BF64),"",lookups!BF64)</f>
        <v/>
      </c>
    </row>
    <row r="72" spans="1:43" x14ac:dyDescent="0.25">
      <c r="A72" t="str">
        <f>IF('5. Trigger species (global)'!B68&lt;&gt;"",'5. Trigger species (global)'!B68,"")</f>
        <v/>
      </c>
      <c r="B72" s="123" t="str">
        <f>IF(ISERROR(lookups!W65),"",lookups!W65)</f>
        <v/>
      </c>
      <c r="C72" s="6" t="str">
        <f>IF(ISERROR(lookups!Z65),"",lookups!Z65)</f>
        <v/>
      </c>
      <c r="D72" s="6" t="str">
        <f>IF(ISERROR(lookups!AC65),"",lookups!AA65)</f>
        <v/>
      </c>
      <c r="E72" s="6" t="str">
        <f>IF(ISERROR(lookups!AF65),"",lookups!AF65)</f>
        <v/>
      </c>
      <c r="F72" s="6" t="str">
        <f>IF(ISERROR(lookups!AI65),"",lookups!AI65)</f>
        <v/>
      </c>
      <c r="G72" s="6" t="str">
        <f>IF(ISERROR(lookups!AL65),"",lookups!AL65)</f>
        <v/>
      </c>
      <c r="H72" s="6" t="str">
        <f>IF(ISERROR(lookups!AO65),"",lookups!AO65)</f>
        <v/>
      </c>
      <c r="I72" s="6" t="str">
        <f>IF(ISERROR(lookups!AR65),"",lookups!AR65)</f>
        <v/>
      </c>
      <c r="J72" s="6" t="str">
        <f>IF(ISERROR(lookups!AU65),"",lookups!AU65)</f>
        <v/>
      </c>
      <c r="K72" s="6" t="str">
        <f>IF(ISERROR(lookups!AU65),"",lookups!AV65)</f>
        <v/>
      </c>
      <c r="L72" s="6" t="str">
        <f>IF(ISERROR(lookups!AW65),"",lookups!AW65)</f>
        <v/>
      </c>
      <c r="M72" s="6" t="str">
        <f>IF(ISERROR(lookups!AY65),"",lookups!AZ65)</f>
        <v/>
      </c>
      <c r="N72" s="6" t="str">
        <f>IF(ISERROR(lookups!BA65),"",lookups!BA65)</f>
        <v/>
      </c>
      <c r="O72" s="6" t="str">
        <f>IF(ISERROR(lookups!BD65),"",lookups!BD65)</f>
        <v/>
      </c>
      <c r="P72" s="123" t="str">
        <f>IF(ISERROR(lookups!X65),"",lookups!X65)</f>
        <v/>
      </c>
      <c r="Q72" s="6" t="str">
        <f>IF(ISERROR(lookups!AA65),"",lookups!AA65)</f>
        <v/>
      </c>
      <c r="R72" s="6" t="str">
        <f>IF(ISERROR(lookups!AD65),"",lookups!AD65)</f>
        <v/>
      </c>
      <c r="S72" s="6" t="str">
        <f>IF(ISERROR(lookups!AG65),"",lookups!AG65)</f>
        <v/>
      </c>
      <c r="T72" s="6" t="str">
        <f>IF(ISERROR(lookups!AJ65),"",lookups!AJ65)</f>
        <v/>
      </c>
      <c r="U72" s="6" t="str">
        <f>IF(ISERROR(lookups!AM65),"",lookups!AM65)</f>
        <v/>
      </c>
      <c r="V72" s="6" t="str">
        <f>IF(ISERROR(lookups!AP65),"",lookups!AP65)</f>
        <v/>
      </c>
      <c r="W72" s="6" t="str">
        <f>IF(ISERROR(lookups!AS65),"",lookups!AS65)</f>
        <v/>
      </c>
      <c r="X72" s="6" t="str">
        <f t="shared" si="1"/>
        <v/>
      </c>
      <c r="Y72" s="6" t="str">
        <f t="shared" si="2"/>
        <v/>
      </c>
      <c r="Z72" s="6" t="str">
        <f>IF(ISERROR(lookups!AX65),"",lookups!AX65)</f>
        <v/>
      </c>
      <c r="AA72" s="6" t="str">
        <f t="shared" si="3"/>
        <v/>
      </c>
      <c r="AB72" s="6" t="str">
        <f>IF(ISERROR(lookups!BB65),"",lookups!BB65)</f>
        <v/>
      </c>
      <c r="AC72" s="6" t="str">
        <f>IF(ISERROR(lookups!BE65),"",lookups!BE65)</f>
        <v/>
      </c>
      <c r="AD72" s="123" t="str">
        <f>IF(ISERROR(lookups!Y65),"",lookups!Y65)</f>
        <v/>
      </c>
      <c r="AE72" s="6" t="str">
        <f>IF(ISERROR(lookups!AB65),"",lookups!AB65)</f>
        <v/>
      </c>
      <c r="AF72" s="6" t="str">
        <f>IF(ISERROR(lookups!AE65),"",lookups!AE65)</f>
        <v/>
      </c>
      <c r="AG72" s="6" t="str">
        <f>IF(ISERROR(lookups!AH65),"",lookups!AH65)</f>
        <v/>
      </c>
      <c r="AH72" s="6" t="str">
        <f>IF(ISERROR(lookups!AK65),"",lookups!AK65)</f>
        <v/>
      </c>
      <c r="AI72" s="6" t="str">
        <f>IF(ISERROR(lookups!AN65),"",lookups!AN65)</f>
        <v/>
      </c>
      <c r="AJ72" s="6" t="str">
        <f>IF(ISERROR(lookups!AQ65),"",lookups!AQ65)</f>
        <v/>
      </c>
      <c r="AK72" s="6" t="str">
        <f>IF(ISERROR(lookups!AT65),"",lookups!AT65)</f>
        <v/>
      </c>
      <c r="AL72" s="6" t="str">
        <f t="shared" si="4"/>
        <v/>
      </c>
      <c r="AM72" s="6" t="str">
        <f t="shared" si="5"/>
        <v/>
      </c>
      <c r="AN72" s="6" t="str">
        <f>IF(ISERROR(lookups!AY65),"",lookups!AY65)</f>
        <v/>
      </c>
      <c r="AO72" s="6" t="str">
        <f t="shared" si="6"/>
        <v/>
      </c>
      <c r="AP72" s="6" t="str">
        <f>IF(ISERROR(lookups!BC65),"",lookups!BC65)</f>
        <v/>
      </c>
      <c r="AQ72" s="124" t="str">
        <f>IF(ISERROR(lookups!BF65),"",lookups!BF65)</f>
        <v/>
      </c>
    </row>
    <row r="73" spans="1:43" x14ac:dyDescent="0.25">
      <c r="A73" t="str">
        <f>IF('5. Trigger species (global)'!B69&lt;&gt;"",'5. Trigger species (global)'!B69,"")</f>
        <v/>
      </c>
      <c r="B73" s="123" t="str">
        <f>IF(ISERROR(lookups!W66),"",lookups!W66)</f>
        <v/>
      </c>
      <c r="C73" s="6" t="str">
        <f>IF(ISERROR(lookups!Z66),"",lookups!Z66)</f>
        <v/>
      </c>
      <c r="D73" s="6" t="str">
        <f>IF(ISERROR(lookups!AC66),"",lookups!AA66)</f>
        <v/>
      </c>
      <c r="E73" s="6" t="str">
        <f>IF(ISERROR(lookups!AF66),"",lookups!AF66)</f>
        <v/>
      </c>
      <c r="F73" s="6" t="str">
        <f>IF(ISERROR(lookups!AI66),"",lookups!AI66)</f>
        <v/>
      </c>
      <c r="G73" s="6" t="str">
        <f>IF(ISERROR(lookups!AL66),"",lookups!AL66)</f>
        <v/>
      </c>
      <c r="H73" s="6" t="str">
        <f>IF(ISERROR(lookups!AO66),"",lookups!AO66)</f>
        <v/>
      </c>
      <c r="I73" s="6" t="str">
        <f>IF(ISERROR(lookups!AR66),"",lookups!AR66)</f>
        <v/>
      </c>
      <c r="J73" s="6" t="str">
        <f>IF(ISERROR(lookups!AU66),"",lookups!AU66)</f>
        <v/>
      </c>
      <c r="K73" s="6" t="str">
        <f>IF(ISERROR(lookups!AU66),"",lookups!AV66)</f>
        <v/>
      </c>
      <c r="L73" s="6" t="str">
        <f>IF(ISERROR(lookups!AW66),"",lookups!AW66)</f>
        <v/>
      </c>
      <c r="M73" s="6" t="str">
        <f>IF(ISERROR(lookups!AY66),"",lookups!AZ66)</f>
        <v/>
      </c>
      <c r="N73" s="6" t="str">
        <f>IF(ISERROR(lookups!BA66),"",lookups!BA66)</f>
        <v/>
      </c>
      <c r="O73" s="6" t="str">
        <f>IF(ISERROR(lookups!BD66),"",lookups!BD66)</f>
        <v/>
      </c>
      <c r="P73" s="123" t="str">
        <f>IF(ISERROR(lookups!X66),"",lookups!X66)</f>
        <v/>
      </c>
      <c r="Q73" s="6" t="str">
        <f>IF(ISERROR(lookups!AA66),"",lookups!AA66)</f>
        <v/>
      </c>
      <c r="R73" s="6" t="str">
        <f>IF(ISERROR(lookups!AD66),"",lookups!AD66)</f>
        <v/>
      </c>
      <c r="S73" s="6" t="str">
        <f>IF(ISERROR(lookups!AG66),"",lookups!AG66)</f>
        <v/>
      </c>
      <c r="T73" s="6" t="str">
        <f>IF(ISERROR(lookups!AJ66),"",lookups!AJ66)</f>
        <v/>
      </c>
      <c r="U73" s="6" t="str">
        <f>IF(ISERROR(lookups!AM66),"",lookups!AM66)</f>
        <v/>
      </c>
      <c r="V73" s="6" t="str">
        <f>IF(ISERROR(lookups!AP66),"",lookups!AP66)</f>
        <v/>
      </c>
      <c r="W73" s="6" t="str">
        <f>IF(ISERROR(lookups!AS66),"",lookups!AS66)</f>
        <v/>
      </c>
      <c r="X73" s="6" t="str">
        <f t="shared" si="1"/>
        <v/>
      </c>
      <c r="Y73" s="6" t="str">
        <f t="shared" si="2"/>
        <v/>
      </c>
      <c r="Z73" s="6" t="str">
        <f>IF(ISERROR(lookups!AX66),"",lookups!AX66)</f>
        <v/>
      </c>
      <c r="AA73" s="6" t="str">
        <f t="shared" si="3"/>
        <v/>
      </c>
      <c r="AB73" s="6" t="str">
        <f>IF(ISERROR(lookups!BB66),"",lookups!BB66)</f>
        <v/>
      </c>
      <c r="AC73" s="6" t="str">
        <f>IF(ISERROR(lookups!BE66),"",lookups!BE66)</f>
        <v/>
      </c>
      <c r="AD73" s="123" t="str">
        <f>IF(ISERROR(lookups!Y66),"",lookups!Y66)</f>
        <v/>
      </c>
      <c r="AE73" s="6" t="str">
        <f>IF(ISERROR(lookups!AB66),"",lookups!AB66)</f>
        <v/>
      </c>
      <c r="AF73" s="6" t="str">
        <f>IF(ISERROR(lookups!AE66),"",lookups!AE66)</f>
        <v/>
      </c>
      <c r="AG73" s="6" t="str">
        <f>IF(ISERROR(lookups!AH66),"",lookups!AH66)</f>
        <v/>
      </c>
      <c r="AH73" s="6" t="str">
        <f>IF(ISERROR(lookups!AK66),"",lookups!AK66)</f>
        <v/>
      </c>
      <c r="AI73" s="6" t="str">
        <f>IF(ISERROR(lookups!AN66),"",lookups!AN66)</f>
        <v/>
      </c>
      <c r="AJ73" s="6" t="str">
        <f>IF(ISERROR(lookups!AQ66),"",lookups!AQ66)</f>
        <v/>
      </c>
      <c r="AK73" s="6" t="str">
        <f>IF(ISERROR(lookups!AT66),"",lookups!AT66)</f>
        <v/>
      </c>
      <c r="AL73" s="6" t="str">
        <f t="shared" si="4"/>
        <v/>
      </c>
      <c r="AM73" s="6" t="str">
        <f t="shared" si="5"/>
        <v/>
      </c>
      <c r="AN73" s="6" t="str">
        <f>IF(ISERROR(lookups!AY66),"",lookups!AY66)</f>
        <v/>
      </c>
      <c r="AO73" s="6" t="str">
        <f t="shared" si="6"/>
        <v/>
      </c>
      <c r="AP73" s="6" t="str">
        <f>IF(ISERROR(lookups!BC66),"",lookups!BC66)</f>
        <v/>
      </c>
      <c r="AQ73" s="124" t="str">
        <f>IF(ISERROR(lookups!BF66),"",lookups!BF66)</f>
        <v/>
      </c>
    </row>
    <row r="74" spans="1:43" x14ac:dyDescent="0.25">
      <c r="A74" t="str">
        <f>IF('5. Trigger species (global)'!B70&lt;&gt;"",'5. Trigger species (global)'!B70,"")</f>
        <v/>
      </c>
      <c r="B74" s="123" t="str">
        <f>IF(ISERROR(lookups!W67),"",lookups!W67)</f>
        <v/>
      </c>
      <c r="C74" s="6" t="str">
        <f>IF(ISERROR(lookups!Z67),"",lookups!Z67)</f>
        <v/>
      </c>
      <c r="D74" s="6" t="str">
        <f>IF(ISERROR(lookups!AC67),"",lookups!AA67)</f>
        <v/>
      </c>
      <c r="E74" s="6" t="str">
        <f>IF(ISERROR(lookups!AF67),"",lookups!AF67)</f>
        <v/>
      </c>
      <c r="F74" s="6" t="str">
        <f>IF(ISERROR(lookups!AI67),"",lookups!AI67)</f>
        <v/>
      </c>
      <c r="G74" s="6" t="str">
        <f>IF(ISERROR(lookups!AL67),"",lookups!AL67)</f>
        <v/>
      </c>
      <c r="H74" s="6" t="str">
        <f>IF(ISERROR(lookups!AO67),"",lookups!AO67)</f>
        <v/>
      </c>
      <c r="I74" s="6" t="str">
        <f>IF(ISERROR(lookups!AR67),"",lookups!AR67)</f>
        <v/>
      </c>
      <c r="J74" s="6" t="str">
        <f>IF(ISERROR(lookups!AU67),"",lookups!AU67)</f>
        <v/>
      </c>
      <c r="K74" s="6" t="str">
        <f>IF(ISERROR(lookups!AU67),"",lookups!AV67)</f>
        <v/>
      </c>
      <c r="L74" s="6" t="str">
        <f>IF(ISERROR(lookups!AW67),"",lookups!AW67)</f>
        <v/>
      </c>
      <c r="M74" s="6" t="str">
        <f>IF(ISERROR(lookups!AY67),"",lookups!AZ67)</f>
        <v/>
      </c>
      <c r="N74" s="6" t="str">
        <f>IF(ISERROR(lookups!BA67),"",lookups!BA67)</f>
        <v/>
      </c>
      <c r="O74" s="6" t="str">
        <f>IF(ISERROR(lookups!BD67),"",lookups!BD67)</f>
        <v/>
      </c>
      <c r="P74" s="123" t="str">
        <f>IF(ISERROR(lookups!X67),"",lookups!X67)</f>
        <v/>
      </c>
      <c r="Q74" s="6" t="str">
        <f>IF(ISERROR(lookups!AA67),"",lookups!AA67)</f>
        <v/>
      </c>
      <c r="R74" s="6" t="str">
        <f>IF(ISERROR(lookups!AD67),"",lookups!AD67)</f>
        <v/>
      </c>
      <c r="S74" s="6" t="str">
        <f>IF(ISERROR(lookups!AG67),"",lookups!AG67)</f>
        <v/>
      </c>
      <c r="T74" s="6" t="str">
        <f>IF(ISERROR(lookups!AJ67),"",lookups!AJ67)</f>
        <v/>
      </c>
      <c r="U74" s="6" t="str">
        <f>IF(ISERROR(lookups!AM67),"",lookups!AM67)</f>
        <v/>
      </c>
      <c r="V74" s="6" t="str">
        <f>IF(ISERROR(lookups!AP67),"",lookups!AP67)</f>
        <v/>
      </c>
      <c r="W74" s="6" t="str">
        <f>IF(ISERROR(lookups!AS67),"",lookups!AS67)</f>
        <v/>
      </c>
      <c r="X74" s="6" t="str">
        <f t="shared" ref="X74:X137" si="7">J74</f>
        <v/>
      </c>
      <c r="Y74" s="6" t="str">
        <f t="shared" ref="Y74:Y137" si="8">K74</f>
        <v/>
      </c>
      <c r="Z74" s="6" t="str">
        <f>IF(ISERROR(lookups!AX67),"",lookups!AX67)</f>
        <v/>
      </c>
      <c r="AA74" s="6" t="str">
        <f t="shared" ref="AA74:AA137" si="9">M74</f>
        <v/>
      </c>
      <c r="AB74" s="6" t="str">
        <f>IF(ISERROR(lookups!BB67),"",lookups!BB67)</f>
        <v/>
      </c>
      <c r="AC74" s="6" t="str">
        <f>IF(ISERROR(lookups!BE67),"",lookups!BE67)</f>
        <v/>
      </c>
      <c r="AD74" s="123" t="str">
        <f>IF(ISERROR(lookups!Y67),"",lookups!Y67)</f>
        <v/>
      </c>
      <c r="AE74" s="6" t="str">
        <f>IF(ISERROR(lookups!AB67),"",lookups!AB67)</f>
        <v/>
      </c>
      <c r="AF74" s="6" t="str">
        <f>IF(ISERROR(lookups!AE67),"",lookups!AE67)</f>
        <v/>
      </c>
      <c r="AG74" s="6" t="str">
        <f>IF(ISERROR(lookups!AH67),"",lookups!AH67)</f>
        <v/>
      </c>
      <c r="AH74" s="6" t="str">
        <f>IF(ISERROR(lookups!AK67),"",lookups!AK67)</f>
        <v/>
      </c>
      <c r="AI74" s="6" t="str">
        <f>IF(ISERROR(lookups!AN67),"",lookups!AN67)</f>
        <v/>
      </c>
      <c r="AJ74" s="6" t="str">
        <f>IF(ISERROR(lookups!AQ67),"",lookups!AQ67)</f>
        <v/>
      </c>
      <c r="AK74" s="6" t="str">
        <f>IF(ISERROR(lookups!AT67),"",lookups!AT67)</f>
        <v/>
      </c>
      <c r="AL74" s="6" t="str">
        <f t="shared" ref="AL74:AL137" si="10">X74</f>
        <v/>
      </c>
      <c r="AM74" s="6" t="str">
        <f t="shared" ref="AM74:AM137" si="11">K74</f>
        <v/>
      </c>
      <c r="AN74" s="6" t="str">
        <f>IF(ISERROR(lookups!AY67),"",lookups!AY67)</f>
        <v/>
      </c>
      <c r="AO74" s="6" t="str">
        <f t="shared" ref="AO74:AO137" si="12">M74</f>
        <v/>
      </c>
      <c r="AP74" s="6" t="str">
        <f>IF(ISERROR(lookups!BC67),"",lookups!BC67)</f>
        <v/>
      </c>
      <c r="AQ74" s="124" t="str">
        <f>IF(ISERROR(lookups!BF67),"",lookups!BF67)</f>
        <v/>
      </c>
    </row>
    <row r="75" spans="1:43" x14ac:dyDescent="0.25">
      <c r="A75" t="str">
        <f>IF('5. Trigger species (global)'!B71&lt;&gt;"",'5. Trigger species (global)'!B71,"")</f>
        <v/>
      </c>
      <c r="B75" s="123" t="str">
        <f>IF(ISERROR(lookups!W68),"",lookups!W68)</f>
        <v/>
      </c>
      <c r="C75" s="6" t="str">
        <f>IF(ISERROR(lookups!Z68),"",lookups!Z68)</f>
        <v/>
      </c>
      <c r="D75" s="6" t="str">
        <f>IF(ISERROR(lookups!AC68),"",lookups!AA68)</f>
        <v/>
      </c>
      <c r="E75" s="6" t="str">
        <f>IF(ISERROR(lookups!AF68),"",lookups!AF68)</f>
        <v/>
      </c>
      <c r="F75" s="6" t="str">
        <f>IF(ISERROR(lookups!AI68),"",lookups!AI68)</f>
        <v/>
      </c>
      <c r="G75" s="6" t="str">
        <f>IF(ISERROR(lookups!AL68),"",lookups!AL68)</f>
        <v/>
      </c>
      <c r="H75" s="6" t="str">
        <f>IF(ISERROR(lookups!AO68),"",lookups!AO68)</f>
        <v/>
      </c>
      <c r="I75" s="6" t="str">
        <f>IF(ISERROR(lookups!AR68),"",lookups!AR68)</f>
        <v/>
      </c>
      <c r="J75" s="6" t="str">
        <f>IF(ISERROR(lookups!AU68),"",lookups!AU68)</f>
        <v/>
      </c>
      <c r="K75" s="6" t="str">
        <f>IF(ISERROR(lookups!AU68),"",lookups!AV68)</f>
        <v/>
      </c>
      <c r="L75" s="6" t="str">
        <f>IF(ISERROR(lookups!AW68),"",lookups!AW68)</f>
        <v/>
      </c>
      <c r="M75" s="6" t="str">
        <f>IF(ISERROR(lookups!AY68),"",lookups!AZ68)</f>
        <v/>
      </c>
      <c r="N75" s="6" t="str">
        <f>IF(ISERROR(lookups!BA68),"",lookups!BA68)</f>
        <v/>
      </c>
      <c r="O75" s="6" t="str">
        <f>IF(ISERROR(lookups!BD68),"",lookups!BD68)</f>
        <v/>
      </c>
      <c r="P75" s="123" t="str">
        <f>IF(ISERROR(lookups!X68),"",lookups!X68)</f>
        <v/>
      </c>
      <c r="Q75" s="6" t="str">
        <f>IF(ISERROR(lookups!AA68),"",lookups!AA68)</f>
        <v/>
      </c>
      <c r="R75" s="6" t="str">
        <f>IF(ISERROR(lookups!AD68),"",lookups!AD68)</f>
        <v/>
      </c>
      <c r="S75" s="6" t="str">
        <f>IF(ISERROR(lookups!AG68),"",lookups!AG68)</f>
        <v/>
      </c>
      <c r="T75" s="6" t="str">
        <f>IF(ISERROR(lookups!AJ68),"",lookups!AJ68)</f>
        <v/>
      </c>
      <c r="U75" s="6" t="str">
        <f>IF(ISERROR(lookups!AM68),"",lookups!AM68)</f>
        <v/>
      </c>
      <c r="V75" s="6" t="str">
        <f>IF(ISERROR(lookups!AP68),"",lookups!AP68)</f>
        <v/>
      </c>
      <c r="W75" s="6" t="str">
        <f>IF(ISERROR(lookups!AS68),"",lookups!AS68)</f>
        <v/>
      </c>
      <c r="X75" s="6" t="str">
        <f t="shared" si="7"/>
        <v/>
      </c>
      <c r="Y75" s="6" t="str">
        <f t="shared" si="8"/>
        <v/>
      </c>
      <c r="Z75" s="6" t="str">
        <f>IF(ISERROR(lookups!AX68),"",lookups!AX68)</f>
        <v/>
      </c>
      <c r="AA75" s="6" t="str">
        <f t="shared" si="9"/>
        <v/>
      </c>
      <c r="AB75" s="6" t="str">
        <f>IF(ISERROR(lookups!BB68),"",lookups!BB68)</f>
        <v/>
      </c>
      <c r="AC75" s="6" t="str">
        <f>IF(ISERROR(lookups!BE68),"",lookups!BE68)</f>
        <v/>
      </c>
      <c r="AD75" s="123" t="str">
        <f>IF(ISERROR(lookups!Y68),"",lookups!Y68)</f>
        <v/>
      </c>
      <c r="AE75" s="6" t="str">
        <f>IF(ISERROR(lookups!AB68),"",lookups!AB68)</f>
        <v/>
      </c>
      <c r="AF75" s="6" t="str">
        <f>IF(ISERROR(lookups!AE68),"",lookups!AE68)</f>
        <v/>
      </c>
      <c r="AG75" s="6" t="str">
        <f>IF(ISERROR(lookups!AH68),"",lookups!AH68)</f>
        <v/>
      </c>
      <c r="AH75" s="6" t="str">
        <f>IF(ISERROR(lookups!AK68),"",lookups!AK68)</f>
        <v/>
      </c>
      <c r="AI75" s="6" t="str">
        <f>IF(ISERROR(lookups!AN68),"",lookups!AN68)</f>
        <v/>
      </c>
      <c r="AJ75" s="6" t="str">
        <f>IF(ISERROR(lookups!AQ68),"",lookups!AQ68)</f>
        <v/>
      </c>
      <c r="AK75" s="6" t="str">
        <f>IF(ISERROR(lookups!AT68),"",lookups!AT68)</f>
        <v/>
      </c>
      <c r="AL75" s="6" t="str">
        <f t="shared" si="10"/>
        <v/>
      </c>
      <c r="AM75" s="6" t="str">
        <f t="shared" si="11"/>
        <v/>
      </c>
      <c r="AN75" s="6" t="str">
        <f>IF(ISERROR(lookups!AY68),"",lookups!AY68)</f>
        <v/>
      </c>
      <c r="AO75" s="6" t="str">
        <f t="shared" si="12"/>
        <v/>
      </c>
      <c r="AP75" s="6" t="str">
        <f>IF(ISERROR(lookups!BC68),"",lookups!BC68)</f>
        <v/>
      </c>
      <c r="AQ75" s="124" t="str">
        <f>IF(ISERROR(lookups!BF68),"",lookups!BF68)</f>
        <v/>
      </c>
    </row>
    <row r="76" spans="1:43" x14ac:dyDescent="0.25">
      <c r="A76" t="str">
        <f>IF('5. Trigger species (global)'!B72&lt;&gt;"",'5. Trigger species (global)'!B72,"")</f>
        <v/>
      </c>
      <c r="B76" s="123" t="str">
        <f>IF(ISERROR(lookups!W69),"",lookups!W69)</f>
        <v/>
      </c>
      <c r="C76" s="6" t="str">
        <f>IF(ISERROR(lookups!Z69),"",lookups!Z69)</f>
        <v/>
      </c>
      <c r="D76" s="6" t="str">
        <f>IF(ISERROR(lookups!AC69),"",lookups!AA69)</f>
        <v/>
      </c>
      <c r="E76" s="6" t="str">
        <f>IF(ISERROR(lookups!AF69),"",lookups!AF69)</f>
        <v/>
      </c>
      <c r="F76" s="6" t="str">
        <f>IF(ISERROR(lookups!AI69),"",lookups!AI69)</f>
        <v/>
      </c>
      <c r="G76" s="6" t="str">
        <f>IF(ISERROR(lookups!AL69),"",lookups!AL69)</f>
        <v/>
      </c>
      <c r="H76" s="6" t="str">
        <f>IF(ISERROR(lookups!AO69),"",lookups!AO69)</f>
        <v/>
      </c>
      <c r="I76" s="6" t="str">
        <f>IF(ISERROR(lookups!AR69),"",lookups!AR69)</f>
        <v/>
      </c>
      <c r="J76" s="6" t="str">
        <f>IF(ISERROR(lookups!AU69),"",lookups!AU69)</f>
        <v/>
      </c>
      <c r="K76" s="6" t="str">
        <f>IF(ISERROR(lookups!AU69),"",lookups!AV69)</f>
        <v/>
      </c>
      <c r="L76" s="6" t="str">
        <f>IF(ISERROR(lookups!AW69),"",lookups!AW69)</f>
        <v/>
      </c>
      <c r="M76" s="6" t="str">
        <f>IF(ISERROR(lookups!AY69),"",lookups!AZ69)</f>
        <v/>
      </c>
      <c r="N76" s="6" t="str">
        <f>IF(ISERROR(lookups!BA69),"",lookups!BA69)</f>
        <v/>
      </c>
      <c r="O76" s="6" t="str">
        <f>IF(ISERROR(lookups!BD69),"",lookups!BD69)</f>
        <v/>
      </c>
      <c r="P76" s="123" t="str">
        <f>IF(ISERROR(lookups!X69),"",lookups!X69)</f>
        <v/>
      </c>
      <c r="Q76" s="6" t="str">
        <f>IF(ISERROR(lookups!AA69),"",lookups!AA69)</f>
        <v/>
      </c>
      <c r="R76" s="6" t="str">
        <f>IF(ISERROR(lookups!AD69),"",lookups!AD69)</f>
        <v/>
      </c>
      <c r="S76" s="6" t="str">
        <f>IF(ISERROR(lookups!AG69),"",lookups!AG69)</f>
        <v/>
      </c>
      <c r="T76" s="6" t="str">
        <f>IF(ISERROR(lookups!AJ69),"",lookups!AJ69)</f>
        <v/>
      </c>
      <c r="U76" s="6" t="str">
        <f>IF(ISERROR(lookups!AM69),"",lookups!AM69)</f>
        <v/>
      </c>
      <c r="V76" s="6" t="str">
        <f>IF(ISERROR(lookups!AP69),"",lookups!AP69)</f>
        <v/>
      </c>
      <c r="W76" s="6" t="str">
        <f>IF(ISERROR(lookups!AS69),"",lookups!AS69)</f>
        <v/>
      </c>
      <c r="X76" s="6" t="str">
        <f t="shared" si="7"/>
        <v/>
      </c>
      <c r="Y76" s="6" t="str">
        <f t="shared" si="8"/>
        <v/>
      </c>
      <c r="Z76" s="6" t="str">
        <f>IF(ISERROR(lookups!AX69),"",lookups!AX69)</f>
        <v/>
      </c>
      <c r="AA76" s="6" t="str">
        <f t="shared" si="9"/>
        <v/>
      </c>
      <c r="AB76" s="6" t="str">
        <f>IF(ISERROR(lookups!BB69),"",lookups!BB69)</f>
        <v/>
      </c>
      <c r="AC76" s="6" t="str">
        <f>IF(ISERROR(lookups!BE69),"",lookups!BE69)</f>
        <v/>
      </c>
      <c r="AD76" s="123" t="str">
        <f>IF(ISERROR(lookups!Y69),"",lookups!Y69)</f>
        <v/>
      </c>
      <c r="AE76" s="6" t="str">
        <f>IF(ISERROR(lookups!AB69),"",lookups!AB69)</f>
        <v/>
      </c>
      <c r="AF76" s="6" t="str">
        <f>IF(ISERROR(lookups!AE69),"",lookups!AE69)</f>
        <v/>
      </c>
      <c r="AG76" s="6" t="str">
        <f>IF(ISERROR(lookups!AH69),"",lookups!AH69)</f>
        <v/>
      </c>
      <c r="AH76" s="6" t="str">
        <f>IF(ISERROR(lookups!AK69),"",lookups!AK69)</f>
        <v/>
      </c>
      <c r="AI76" s="6" t="str">
        <f>IF(ISERROR(lookups!AN69),"",lookups!AN69)</f>
        <v/>
      </c>
      <c r="AJ76" s="6" t="str">
        <f>IF(ISERROR(lookups!AQ69),"",lookups!AQ69)</f>
        <v/>
      </c>
      <c r="AK76" s="6" t="str">
        <f>IF(ISERROR(lookups!AT69),"",lookups!AT69)</f>
        <v/>
      </c>
      <c r="AL76" s="6" t="str">
        <f t="shared" si="10"/>
        <v/>
      </c>
      <c r="AM76" s="6" t="str">
        <f t="shared" si="11"/>
        <v/>
      </c>
      <c r="AN76" s="6" t="str">
        <f>IF(ISERROR(lookups!AY69),"",lookups!AY69)</f>
        <v/>
      </c>
      <c r="AO76" s="6" t="str">
        <f t="shared" si="12"/>
        <v/>
      </c>
      <c r="AP76" s="6" t="str">
        <f>IF(ISERROR(lookups!BC69),"",lookups!BC69)</f>
        <v/>
      </c>
      <c r="AQ76" s="124" t="str">
        <f>IF(ISERROR(lookups!BF69),"",lookups!BF69)</f>
        <v/>
      </c>
    </row>
    <row r="77" spans="1:43" x14ac:dyDescent="0.25">
      <c r="A77" t="str">
        <f>IF('5. Trigger species (global)'!B73&lt;&gt;"",'5. Trigger species (global)'!B73,"")</f>
        <v/>
      </c>
      <c r="B77" s="123" t="str">
        <f>IF(ISERROR(lookups!W70),"",lookups!W70)</f>
        <v/>
      </c>
      <c r="C77" s="6" t="str">
        <f>IF(ISERROR(lookups!Z70),"",lookups!Z70)</f>
        <v/>
      </c>
      <c r="D77" s="6" t="str">
        <f>IF(ISERROR(lookups!AC70),"",lookups!AA70)</f>
        <v/>
      </c>
      <c r="E77" s="6" t="str">
        <f>IF(ISERROR(lookups!AF70),"",lookups!AF70)</f>
        <v/>
      </c>
      <c r="F77" s="6" t="str">
        <f>IF(ISERROR(lookups!AI70),"",lookups!AI70)</f>
        <v/>
      </c>
      <c r="G77" s="6" t="str">
        <f>IF(ISERROR(lookups!AL70),"",lookups!AL70)</f>
        <v/>
      </c>
      <c r="H77" s="6" t="str">
        <f>IF(ISERROR(lookups!AO70),"",lookups!AO70)</f>
        <v/>
      </c>
      <c r="I77" s="6" t="str">
        <f>IF(ISERROR(lookups!AR70),"",lookups!AR70)</f>
        <v/>
      </c>
      <c r="J77" s="6" t="str">
        <f>IF(ISERROR(lookups!AU70),"",lookups!AU70)</f>
        <v/>
      </c>
      <c r="K77" s="6" t="str">
        <f>IF(ISERROR(lookups!AU70),"",lookups!AV70)</f>
        <v/>
      </c>
      <c r="L77" s="6" t="str">
        <f>IF(ISERROR(lookups!AW70),"",lookups!AW70)</f>
        <v/>
      </c>
      <c r="M77" s="6" t="str">
        <f>IF(ISERROR(lookups!AY70),"",lookups!AZ70)</f>
        <v/>
      </c>
      <c r="N77" s="6" t="str">
        <f>IF(ISERROR(lookups!BA70),"",lookups!BA70)</f>
        <v/>
      </c>
      <c r="O77" s="6" t="str">
        <f>IF(ISERROR(lookups!BD70),"",lookups!BD70)</f>
        <v/>
      </c>
      <c r="P77" s="123" t="str">
        <f>IF(ISERROR(lookups!X70),"",lookups!X70)</f>
        <v/>
      </c>
      <c r="Q77" s="6" t="str">
        <f>IF(ISERROR(lookups!AA70),"",lookups!AA70)</f>
        <v/>
      </c>
      <c r="R77" s="6" t="str">
        <f>IF(ISERROR(lookups!AD70),"",lookups!AD70)</f>
        <v/>
      </c>
      <c r="S77" s="6" t="str">
        <f>IF(ISERROR(lookups!AG70),"",lookups!AG70)</f>
        <v/>
      </c>
      <c r="T77" s="6" t="str">
        <f>IF(ISERROR(lookups!AJ70),"",lookups!AJ70)</f>
        <v/>
      </c>
      <c r="U77" s="6" t="str">
        <f>IF(ISERROR(lookups!AM70),"",lookups!AM70)</f>
        <v/>
      </c>
      <c r="V77" s="6" t="str">
        <f>IF(ISERROR(lookups!AP70),"",lookups!AP70)</f>
        <v/>
      </c>
      <c r="W77" s="6" t="str">
        <f>IF(ISERROR(lookups!AS70),"",lookups!AS70)</f>
        <v/>
      </c>
      <c r="X77" s="6" t="str">
        <f t="shared" si="7"/>
        <v/>
      </c>
      <c r="Y77" s="6" t="str">
        <f t="shared" si="8"/>
        <v/>
      </c>
      <c r="Z77" s="6" t="str">
        <f>IF(ISERROR(lookups!AX70),"",lookups!AX70)</f>
        <v/>
      </c>
      <c r="AA77" s="6" t="str">
        <f t="shared" si="9"/>
        <v/>
      </c>
      <c r="AB77" s="6" t="str">
        <f>IF(ISERROR(lookups!BB70),"",lookups!BB70)</f>
        <v/>
      </c>
      <c r="AC77" s="6" t="str">
        <f>IF(ISERROR(lookups!BE70),"",lookups!BE70)</f>
        <v/>
      </c>
      <c r="AD77" s="123" t="str">
        <f>IF(ISERROR(lookups!Y70),"",lookups!Y70)</f>
        <v/>
      </c>
      <c r="AE77" s="6" t="str">
        <f>IF(ISERROR(lookups!AB70),"",lookups!AB70)</f>
        <v/>
      </c>
      <c r="AF77" s="6" t="str">
        <f>IF(ISERROR(lookups!AE70),"",lookups!AE70)</f>
        <v/>
      </c>
      <c r="AG77" s="6" t="str">
        <f>IF(ISERROR(lookups!AH70),"",lookups!AH70)</f>
        <v/>
      </c>
      <c r="AH77" s="6" t="str">
        <f>IF(ISERROR(lookups!AK70),"",lookups!AK70)</f>
        <v/>
      </c>
      <c r="AI77" s="6" t="str">
        <f>IF(ISERROR(lookups!AN70),"",lookups!AN70)</f>
        <v/>
      </c>
      <c r="AJ77" s="6" t="str">
        <f>IF(ISERROR(lookups!AQ70),"",lookups!AQ70)</f>
        <v/>
      </c>
      <c r="AK77" s="6" t="str">
        <f>IF(ISERROR(lookups!AT70),"",lookups!AT70)</f>
        <v/>
      </c>
      <c r="AL77" s="6" t="str">
        <f t="shared" si="10"/>
        <v/>
      </c>
      <c r="AM77" s="6" t="str">
        <f t="shared" si="11"/>
        <v/>
      </c>
      <c r="AN77" s="6" t="str">
        <f>IF(ISERROR(lookups!AY70),"",lookups!AY70)</f>
        <v/>
      </c>
      <c r="AO77" s="6" t="str">
        <f t="shared" si="12"/>
        <v/>
      </c>
      <c r="AP77" s="6" t="str">
        <f>IF(ISERROR(lookups!BC70),"",lookups!BC70)</f>
        <v/>
      </c>
      <c r="AQ77" s="124" t="str">
        <f>IF(ISERROR(lookups!BF70),"",lookups!BF70)</f>
        <v/>
      </c>
    </row>
    <row r="78" spans="1:43" x14ac:dyDescent="0.25">
      <c r="A78" t="str">
        <f>IF('5. Trigger species (global)'!B74&lt;&gt;"",'5. Trigger species (global)'!B74,"")</f>
        <v/>
      </c>
      <c r="B78" s="123" t="str">
        <f>IF(ISERROR(lookups!W71),"",lookups!W71)</f>
        <v/>
      </c>
      <c r="C78" s="6" t="str">
        <f>IF(ISERROR(lookups!Z71),"",lookups!Z71)</f>
        <v/>
      </c>
      <c r="D78" s="6" t="str">
        <f>IF(ISERROR(lookups!AC71),"",lookups!AA71)</f>
        <v/>
      </c>
      <c r="E78" s="6" t="str">
        <f>IF(ISERROR(lookups!AF71),"",lookups!AF71)</f>
        <v/>
      </c>
      <c r="F78" s="6" t="str">
        <f>IF(ISERROR(lookups!AI71),"",lookups!AI71)</f>
        <v/>
      </c>
      <c r="G78" s="6" t="str">
        <f>IF(ISERROR(lookups!AL71),"",lookups!AL71)</f>
        <v/>
      </c>
      <c r="H78" s="6" t="str">
        <f>IF(ISERROR(lookups!AO71),"",lookups!AO71)</f>
        <v/>
      </c>
      <c r="I78" s="6" t="str">
        <f>IF(ISERROR(lookups!AR71),"",lookups!AR71)</f>
        <v/>
      </c>
      <c r="J78" s="6" t="str">
        <f>IF(ISERROR(lookups!AU71),"",lookups!AU71)</f>
        <v/>
      </c>
      <c r="K78" s="6" t="str">
        <f>IF(ISERROR(lookups!AU71),"",lookups!AV71)</f>
        <v/>
      </c>
      <c r="L78" s="6" t="str">
        <f>IF(ISERROR(lookups!AW71),"",lookups!AW71)</f>
        <v/>
      </c>
      <c r="M78" s="6" t="str">
        <f>IF(ISERROR(lookups!AY71),"",lookups!AZ71)</f>
        <v/>
      </c>
      <c r="N78" s="6" t="str">
        <f>IF(ISERROR(lookups!BA71),"",lookups!BA71)</f>
        <v/>
      </c>
      <c r="O78" s="6" t="str">
        <f>IF(ISERROR(lookups!BD71),"",lookups!BD71)</f>
        <v/>
      </c>
      <c r="P78" s="123" t="str">
        <f>IF(ISERROR(lookups!X71),"",lookups!X71)</f>
        <v/>
      </c>
      <c r="Q78" s="6" t="str">
        <f>IF(ISERROR(lookups!AA71),"",lookups!AA71)</f>
        <v/>
      </c>
      <c r="R78" s="6" t="str">
        <f>IF(ISERROR(lookups!AD71),"",lookups!AD71)</f>
        <v/>
      </c>
      <c r="S78" s="6" t="str">
        <f>IF(ISERROR(lookups!AG71),"",lookups!AG71)</f>
        <v/>
      </c>
      <c r="T78" s="6" t="str">
        <f>IF(ISERROR(lookups!AJ71),"",lookups!AJ71)</f>
        <v/>
      </c>
      <c r="U78" s="6" t="str">
        <f>IF(ISERROR(lookups!AM71),"",lookups!AM71)</f>
        <v/>
      </c>
      <c r="V78" s="6" t="str">
        <f>IF(ISERROR(lookups!AP71),"",lookups!AP71)</f>
        <v/>
      </c>
      <c r="W78" s="6" t="str">
        <f>IF(ISERROR(lookups!AS71),"",lookups!AS71)</f>
        <v/>
      </c>
      <c r="X78" s="6" t="str">
        <f t="shared" si="7"/>
        <v/>
      </c>
      <c r="Y78" s="6" t="str">
        <f t="shared" si="8"/>
        <v/>
      </c>
      <c r="Z78" s="6" t="str">
        <f>IF(ISERROR(lookups!AX71),"",lookups!AX71)</f>
        <v/>
      </c>
      <c r="AA78" s="6" t="str">
        <f t="shared" si="9"/>
        <v/>
      </c>
      <c r="AB78" s="6" t="str">
        <f>IF(ISERROR(lookups!BB71),"",lookups!BB71)</f>
        <v/>
      </c>
      <c r="AC78" s="6" t="str">
        <f>IF(ISERROR(lookups!BE71),"",lookups!BE71)</f>
        <v/>
      </c>
      <c r="AD78" s="123" t="str">
        <f>IF(ISERROR(lookups!Y71),"",lookups!Y71)</f>
        <v/>
      </c>
      <c r="AE78" s="6" t="str">
        <f>IF(ISERROR(lookups!AB71),"",lookups!AB71)</f>
        <v/>
      </c>
      <c r="AF78" s="6" t="str">
        <f>IF(ISERROR(lookups!AE71),"",lookups!AE71)</f>
        <v/>
      </c>
      <c r="AG78" s="6" t="str">
        <f>IF(ISERROR(lookups!AH71),"",lookups!AH71)</f>
        <v/>
      </c>
      <c r="AH78" s="6" t="str">
        <f>IF(ISERROR(lookups!AK71),"",lookups!AK71)</f>
        <v/>
      </c>
      <c r="AI78" s="6" t="str">
        <f>IF(ISERROR(lookups!AN71),"",lookups!AN71)</f>
        <v/>
      </c>
      <c r="AJ78" s="6" t="str">
        <f>IF(ISERROR(lookups!AQ71),"",lookups!AQ71)</f>
        <v/>
      </c>
      <c r="AK78" s="6" t="str">
        <f>IF(ISERROR(lookups!AT71),"",lookups!AT71)</f>
        <v/>
      </c>
      <c r="AL78" s="6" t="str">
        <f t="shared" si="10"/>
        <v/>
      </c>
      <c r="AM78" s="6" t="str">
        <f t="shared" si="11"/>
        <v/>
      </c>
      <c r="AN78" s="6" t="str">
        <f>IF(ISERROR(lookups!AY71),"",lookups!AY71)</f>
        <v/>
      </c>
      <c r="AO78" s="6" t="str">
        <f t="shared" si="12"/>
        <v/>
      </c>
      <c r="AP78" s="6" t="str">
        <f>IF(ISERROR(lookups!BC71),"",lookups!BC71)</f>
        <v/>
      </c>
      <c r="AQ78" s="124" t="str">
        <f>IF(ISERROR(lookups!BF71),"",lookups!BF71)</f>
        <v/>
      </c>
    </row>
    <row r="79" spans="1:43" x14ac:dyDescent="0.25">
      <c r="A79" t="str">
        <f>IF('5. Trigger species (global)'!B75&lt;&gt;"",'5. Trigger species (global)'!B75,"")</f>
        <v/>
      </c>
      <c r="B79" s="123" t="str">
        <f>IF(ISERROR(lookups!W72),"",lookups!W72)</f>
        <v/>
      </c>
      <c r="C79" s="6" t="str">
        <f>IF(ISERROR(lookups!Z72),"",lookups!Z72)</f>
        <v/>
      </c>
      <c r="D79" s="6" t="str">
        <f>IF(ISERROR(lookups!AC72),"",lookups!AA72)</f>
        <v/>
      </c>
      <c r="E79" s="6" t="str">
        <f>IF(ISERROR(lookups!AF72),"",lookups!AF72)</f>
        <v/>
      </c>
      <c r="F79" s="6" t="str">
        <f>IF(ISERROR(lookups!AI72),"",lookups!AI72)</f>
        <v/>
      </c>
      <c r="G79" s="6" t="str">
        <f>IF(ISERROR(lookups!AL72),"",lookups!AL72)</f>
        <v/>
      </c>
      <c r="H79" s="6" t="str">
        <f>IF(ISERROR(lookups!AO72),"",lookups!AO72)</f>
        <v/>
      </c>
      <c r="I79" s="6" t="str">
        <f>IF(ISERROR(lookups!AR72),"",lookups!AR72)</f>
        <v/>
      </c>
      <c r="J79" s="6" t="str">
        <f>IF(ISERROR(lookups!AU72),"",lookups!AU72)</f>
        <v/>
      </c>
      <c r="K79" s="6" t="str">
        <f>IF(ISERROR(lookups!AU72),"",lookups!AV72)</f>
        <v/>
      </c>
      <c r="L79" s="6" t="str">
        <f>IF(ISERROR(lookups!AW72),"",lookups!AW72)</f>
        <v/>
      </c>
      <c r="M79" s="6" t="str">
        <f>IF(ISERROR(lookups!AY72),"",lookups!AZ72)</f>
        <v/>
      </c>
      <c r="N79" s="6" t="str">
        <f>IF(ISERROR(lookups!BA72),"",lookups!BA72)</f>
        <v/>
      </c>
      <c r="O79" s="6" t="str">
        <f>IF(ISERROR(lookups!BD72),"",lookups!BD72)</f>
        <v/>
      </c>
      <c r="P79" s="123" t="str">
        <f>IF(ISERROR(lookups!X72),"",lookups!X72)</f>
        <v/>
      </c>
      <c r="Q79" s="6" t="str">
        <f>IF(ISERROR(lookups!AA72),"",lookups!AA72)</f>
        <v/>
      </c>
      <c r="R79" s="6" t="str">
        <f>IF(ISERROR(lookups!AD72),"",lookups!AD72)</f>
        <v/>
      </c>
      <c r="S79" s="6" t="str">
        <f>IF(ISERROR(lookups!AG72),"",lookups!AG72)</f>
        <v/>
      </c>
      <c r="T79" s="6" t="str">
        <f>IF(ISERROR(lookups!AJ72),"",lookups!AJ72)</f>
        <v/>
      </c>
      <c r="U79" s="6" t="str">
        <f>IF(ISERROR(lookups!AM72),"",lookups!AM72)</f>
        <v/>
      </c>
      <c r="V79" s="6" t="str">
        <f>IF(ISERROR(lookups!AP72),"",lookups!AP72)</f>
        <v/>
      </c>
      <c r="W79" s="6" t="str">
        <f>IF(ISERROR(lookups!AS72),"",lookups!AS72)</f>
        <v/>
      </c>
      <c r="X79" s="6" t="str">
        <f t="shared" si="7"/>
        <v/>
      </c>
      <c r="Y79" s="6" t="str">
        <f t="shared" si="8"/>
        <v/>
      </c>
      <c r="Z79" s="6" t="str">
        <f>IF(ISERROR(lookups!AX72),"",lookups!AX72)</f>
        <v/>
      </c>
      <c r="AA79" s="6" t="str">
        <f t="shared" si="9"/>
        <v/>
      </c>
      <c r="AB79" s="6" t="str">
        <f>IF(ISERROR(lookups!BB72),"",lookups!BB72)</f>
        <v/>
      </c>
      <c r="AC79" s="6" t="str">
        <f>IF(ISERROR(lookups!BE72),"",lookups!BE72)</f>
        <v/>
      </c>
      <c r="AD79" s="123" t="str">
        <f>IF(ISERROR(lookups!Y72),"",lookups!Y72)</f>
        <v/>
      </c>
      <c r="AE79" s="6" t="str">
        <f>IF(ISERROR(lookups!AB72),"",lookups!AB72)</f>
        <v/>
      </c>
      <c r="AF79" s="6" t="str">
        <f>IF(ISERROR(lookups!AE72),"",lookups!AE72)</f>
        <v/>
      </c>
      <c r="AG79" s="6" t="str">
        <f>IF(ISERROR(lookups!AH72),"",lookups!AH72)</f>
        <v/>
      </c>
      <c r="AH79" s="6" t="str">
        <f>IF(ISERROR(lookups!AK72),"",lookups!AK72)</f>
        <v/>
      </c>
      <c r="AI79" s="6" t="str">
        <f>IF(ISERROR(lookups!AN72),"",lookups!AN72)</f>
        <v/>
      </c>
      <c r="AJ79" s="6" t="str">
        <f>IF(ISERROR(lookups!AQ72),"",lookups!AQ72)</f>
        <v/>
      </c>
      <c r="AK79" s="6" t="str">
        <f>IF(ISERROR(lookups!AT72),"",lookups!AT72)</f>
        <v/>
      </c>
      <c r="AL79" s="6" t="str">
        <f t="shared" si="10"/>
        <v/>
      </c>
      <c r="AM79" s="6" t="str">
        <f t="shared" si="11"/>
        <v/>
      </c>
      <c r="AN79" s="6" t="str">
        <f>IF(ISERROR(lookups!AY72),"",lookups!AY72)</f>
        <v/>
      </c>
      <c r="AO79" s="6" t="str">
        <f t="shared" si="12"/>
        <v/>
      </c>
      <c r="AP79" s="6" t="str">
        <f>IF(ISERROR(lookups!BC72),"",lookups!BC72)</f>
        <v/>
      </c>
      <c r="AQ79" s="124" t="str">
        <f>IF(ISERROR(lookups!BF72),"",lookups!BF72)</f>
        <v/>
      </c>
    </row>
    <row r="80" spans="1:43" x14ac:dyDescent="0.25">
      <c r="A80" t="str">
        <f>IF('5. Trigger species (global)'!B76&lt;&gt;"",'5. Trigger species (global)'!B76,"")</f>
        <v/>
      </c>
      <c r="B80" s="123" t="str">
        <f>IF(ISERROR(lookups!W73),"",lookups!W73)</f>
        <v/>
      </c>
      <c r="C80" s="6" t="str">
        <f>IF(ISERROR(lookups!Z73),"",lookups!Z73)</f>
        <v/>
      </c>
      <c r="D80" s="6" t="str">
        <f>IF(ISERROR(lookups!AC73),"",lookups!AA73)</f>
        <v/>
      </c>
      <c r="E80" s="6" t="str">
        <f>IF(ISERROR(lookups!AF73),"",lookups!AF73)</f>
        <v/>
      </c>
      <c r="F80" s="6" t="str">
        <f>IF(ISERROR(lookups!AI73),"",lookups!AI73)</f>
        <v/>
      </c>
      <c r="G80" s="6" t="str">
        <f>IF(ISERROR(lookups!AL73),"",lookups!AL73)</f>
        <v/>
      </c>
      <c r="H80" s="6" t="str">
        <f>IF(ISERROR(lookups!AO73),"",lookups!AO73)</f>
        <v/>
      </c>
      <c r="I80" s="6" t="str">
        <f>IF(ISERROR(lookups!AR73),"",lookups!AR73)</f>
        <v/>
      </c>
      <c r="J80" s="6" t="str">
        <f>IF(ISERROR(lookups!AU73),"",lookups!AU73)</f>
        <v/>
      </c>
      <c r="K80" s="6" t="str">
        <f>IF(ISERROR(lookups!AU73),"",lookups!AV73)</f>
        <v/>
      </c>
      <c r="L80" s="6" t="str">
        <f>IF(ISERROR(lookups!AW73),"",lookups!AW73)</f>
        <v/>
      </c>
      <c r="M80" s="6" t="str">
        <f>IF(ISERROR(lookups!AY73),"",lookups!AZ73)</f>
        <v/>
      </c>
      <c r="N80" s="6" t="str">
        <f>IF(ISERROR(lookups!BA73),"",lookups!BA73)</f>
        <v/>
      </c>
      <c r="O80" s="6" t="str">
        <f>IF(ISERROR(lookups!BD73),"",lookups!BD73)</f>
        <v/>
      </c>
      <c r="P80" s="123" t="str">
        <f>IF(ISERROR(lookups!X73),"",lookups!X73)</f>
        <v/>
      </c>
      <c r="Q80" s="6" t="str">
        <f>IF(ISERROR(lookups!AA73),"",lookups!AA73)</f>
        <v/>
      </c>
      <c r="R80" s="6" t="str">
        <f>IF(ISERROR(lookups!AD73),"",lookups!AD73)</f>
        <v/>
      </c>
      <c r="S80" s="6" t="str">
        <f>IF(ISERROR(lookups!AG73),"",lookups!AG73)</f>
        <v/>
      </c>
      <c r="T80" s="6" t="str">
        <f>IF(ISERROR(lookups!AJ73),"",lookups!AJ73)</f>
        <v/>
      </c>
      <c r="U80" s="6" t="str">
        <f>IF(ISERROR(lookups!AM73),"",lookups!AM73)</f>
        <v/>
      </c>
      <c r="V80" s="6" t="str">
        <f>IF(ISERROR(lookups!AP73),"",lookups!AP73)</f>
        <v/>
      </c>
      <c r="W80" s="6" t="str">
        <f>IF(ISERROR(lookups!AS73),"",lookups!AS73)</f>
        <v/>
      </c>
      <c r="X80" s="6" t="str">
        <f t="shared" si="7"/>
        <v/>
      </c>
      <c r="Y80" s="6" t="str">
        <f t="shared" si="8"/>
        <v/>
      </c>
      <c r="Z80" s="6" t="str">
        <f>IF(ISERROR(lookups!AX73),"",lookups!AX73)</f>
        <v/>
      </c>
      <c r="AA80" s="6" t="str">
        <f t="shared" si="9"/>
        <v/>
      </c>
      <c r="AB80" s="6" t="str">
        <f>IF(ISERROR(lookups!BB73),"",lookups!BB73)</f>
        <v/>
      </c>
      <c r="AC80" s="6" t="str">
        <f>IF(ISERROR(lookups!BE73),"",lookups!BE73)</f>
        <v/>
      </c>
      <c r="AD80" s="123" t="str">
        <f>IF(ISERROR(lookups!Y73),"",lookups!Y73)</f>
        <v/>
      </c>
      <c r="AE80" s="6" t="str">
        <f>IF(ISERROR(lookups!AB73),"",lookups!AB73)</f>
        <v/>
      </c>
      <c r="AF80" s="6" t="str">
        <f>IF(ISERROR(lookups!AE73),"",lookups!AE73)</f>
        <v/>
      </c>
      <c r="AG80" s="6" t="str">
        <f>IF(ISERROR(lookups!AH73),"",lookups!AH73)</f>
        <v/>
      </c>
      <c r="AH80" s="6" t="str">
        <f>IF(ISERROR(lookups!AK73),"",lookups!AK73)</f>
        <v/>
      </c>
      <c r="AI80" s="6" t="str">
        <f>IF(ISERROR(lookups!AN73),"",lookups!AN73)</f>
        <v/>
      </c>
      <c r="AJ80" s="6" t="str">
        <f>IF(ISERROR(lookups!AQ73),"",lookups!AQ73)</f>
        <v/>
      </c>
      <c r="AK80" s="6" t="str">
        <f>IF(ISERROR(lookups!AT73),"",lookups!AT73)</f>
        <v/>
      </c>
      <c r="AL80" s="6" t="str">
        <f t="shared" si="10"/>
        <v/>
      </c>
      <c r="AM80" s="6" t="str">
        <f t="shared" si="11"/>
        <v/>
      </c>
      <c r="AN80" s="6" t="str">
        <f>IF(ISERROR(lookups!AY73),"",lookups!AY73)</f>
        <v/>
      </c>
      <c r="AO80" s="6" t="str">
        <f t="shared" si="12"/>
        <v/>
      </c>
      <c r="AP80" s="6" t="str">
        <f>IF(ISERROR(lookups!BC73),"",lookups!BC73)</f>
        <v/>
      </c>
      <c r="AQ80" s="124" t="str">
        <f>IF(ISERROR(lookups!BF73),"",lookups!BF73)</f>
        <v/>
      </c>
    </row>
    <row r="81" spans="1:43" x14ac:dyDescent="0.25">
      <c r="A81" t="str">
        <f>IF('5. Trigger species (global)'!B77&lt;&gt;"",'5. Trigger species (global)'!B77,"")</f>
        <v/>
      </c>
      <c r="B81" s="123" t="str">
        <f>IF(ISERROR(lookups!W74),"",lookups!W74)</f>
        <v/>
      </c>
      <c r="C81" s="6" t="str">
        <f>IF(ISERROR(lookups!Z74),"",lookups!Z74)</f>
        <v/>
      </c>
      <c r="D81" s="6" t="str">
        <f>IF(ISERROR(lookups!AC74),"",lookups!AA74)</f>
        <v/>
      </c>
      <c r="E81" s="6" t="str">
        <f>IF(ISERROR(lookups!AF74),"",lookups!AF74)</f>
        <v/>
      </c>
      <c r="F81" s="6" t="str">
        <f>IF(ISERROR(lookups!AI74),"",lookups!AI74)</f>
        <v/>
      </c>
      <c r="G81" s="6" t="str">
        <f>IF(ISERROR(lookups!AL74),"",lookups!AL74)</f>
        <v/>
      </c>
      <c r="H81" s="6" t="str">
        <f>IF(ISERROR(lookups!AO74),"",lookups!AO74)</f>
        <v/>
      </c>
      <c r="I81" s="6" t="str">
        <f>IF(ISERROR(lookups!AR74),"",lookups!AR74)</f>
        <v/>
      </c>
      <c r="J81" s="6" t="str">
        <f>IF(ISERROR(lookups!AU74),"",lookups!AU74)</f>
        <v/>
      </c>
      <c r="K81" s="6" t="str">
        <f>IF(ISERROR(lookups!AU74),"",lookups!AV74)</f>
        <v/>
      </c>
      <c r="L81" s="6" t="str">
        <f>IF(ISERROR(lookups!AW74),"",lookups!AW74)</f>
        <v/>
      </c>
      <c r="M81" s="6" t="str">
        <f>IF(ISERROR(lookups!AY74),"",lookups!AZ74)</f>
        <v/>
      </c>
      <c r="N81" s="6" t="str">
        <f>IF(ISERROR(lookups!BA74),"",lookups!BA74)</f>
        <v/>
      </c>
      <c r="O81" s="6" t="str">
        <f>IF(ISERROR(lookups!BD74),"",lookups!BD74)</f>
        <v/>
      </c>
      <c r="P81" s="123" t="str">
        <f>IF(ISERROR(lookups!X74),"",lookups!X74)</f>
        <v/>
      </c>
      <c r="Q81" s="6" t="str">
        <f>IF(ISERROR(lookups!AA74),"",lookups!AA74)</f>
        <v/>
      </c>
      <c r="R81" s="6" t="str">
        <f>IF(ISERROR(lookups!AD74),"",lookups!AD74)</f>
        <v/>
      </c>
      <c r="S81" s="6" t="str">
        <f>IF(ISERROR(lookups!AG74),"",lookups!AG74)</f>
        <v/>
      </c>
      <c r="T81" s="6" t="str">
        <f>IF(ISERROR(lookups!AJ74),"",lookups!AJ74)</f>
        <v/>
      </c>
      <c r="U81" s="6" t="str">
        <f>IF(ISERROR(lookups!AM74),"",lookups!AM74)</f>
        <v/>
      </c>
      <c r="V81" s="6" t="str">
        <f>IF(ISERROR(lookups!AP74),"",lookups!AP74)</f>
        <v/>
      </c>
      <c r="W81" s="6" t="str">
        <f>IF(ISERROR(lookups!AS74),"",lookups!AS74)</f>
        <v/>
      </c>
      <c r="X81" s="6" t="str">
        <f t="shared" si="7"/>
        <v/>
      </c>
      <c r="Y81" s="6" t="str">
        <f t="shared" si="8"/>
        <v/>
      </c>
      <c r="Z81" s="6" t="str">
        <f>IF(ISERROR(lookups!AX74),"",lookups!AX74)</f>
        <v/>
      </c>
      <c r="AA81" s="6" t="str">
        <f t="shared" si="9"/>
        <v/>
      </c>
      <c r="AB81" s="6" t="str">
        <f>IF(ISERROR(lookups!BB74),"",lookups!BB74)</f>
        <v/>
      </c>
      <c r="AC81" s="6" t="str">
        <f>IF(ISERROR(lookups!BE74),"",lookups!BE74)</f>
        <v/>
      </c>
      <c r="AD81" s="123" t="str">
        <f>IF(ISERROR(lookups!Y74),"",lookups!Y74)</f>
        <v/>
      </c>
      <c r="AE81" s="6" t="str">
        <f>IF(ISERROR(lookups!AB74),"",lookups!AB74)</f>
        <v/>
      </c>
      <c r="AF81" s="6" t="str">
        <f>IF(ISERROR(lookups!AE74),"",lookups!AE74)</f>
        <v/>
      </c>
      <c r="AG81" s="6" t="str">
        <f>IF(ISERROR(lookups!AH74),"",lookups!AH74)</f>
        <v/>
      </c>
      <c r="AH81" s="6" t="str">
        <f>IF(ISERROR(lookups!AK74),"",lookups!AK74)</f>
        <v/>
      </c>
      <c r="AI81" s="6" t="str">
        <f>IF(ISERROR(lookups!AN74),"",lookups!AN74)</f>
        <v/>
      </c>
      <c r="AJ81" s="6" t="str">
        <f>IF(ISERROR(lookups!AQ74),"",lookups!AQ74)</f>
        <v/>
      </c>
      <c r="AK81" s="6" t="str">
        <f>IF(ISERROR(lookups!AT74),"",lookups!AT74)</f>
        <v/>
      </c>
      <c r="AL81" s="6" t="str">
        <f t="shared" si="10"/>
        <v/>
      </c>
      <c r="AM81" s="6" t="str">
        <f t="shared" si="11"/>
        <v/>
      </c>
      <c r="AN81" s="6" t="str">
        <f>IF(ISERROR(lookups!AY74),"",lookups!AY74)</f>
        <v/>
      </c>
      <c r="AO81" s="6" t="str">
        <f t="shared" si="12"/>
        <v/>
      </c>
      <c r="AP81" s="6" t="str">
        <f>IF(ISERROR(lookups!BC74),"",lookups!BC74)</f>
        <v/>
      </c>
      <c r="AQ81" s="124" t="str">
        <f>IF(ISERROR(lookups!BF74),"",lookups!BF74)</f>
        <v/>
      </c>
    </row>
    <row r="82" spans="1:43" x14ac:dyDescent="0.25">
      <c r="A82" t="str">
        <f>IF('5. Trigger species (global)'!B78&lt;&gt;"",'5. Trigger species (global)'!B78,"")</f>
        <v/>
      </c>
      <c r="B82" s="123" t="str">
        <f>IF(ISERROR(lookups!W75),"",lookups!W75)</f>
        <v/>
      </c>
      <c r="C82" s="6" t="str">
        <f>IF(ISERROR(lookups!Z75),"",lookups!Z75)</f>
        <v/>
      </c>
      <c r="D82" s="6" t="str">
        <f>IF(ISERROR(lookups!AC75),"",lookups!AA75)</f>
        <v/>
      </c>
      <c r="E82" s="6" t="str">
        <f>IF(ISERROR(lookups!AF75),"",lookups!AF75)</f>
        <v/>
      </c>
      <c r="F82" s="6" t="str">
        <f>IF(ISERROR(lookups!AI75),"",lookups!AI75)</f>
        <v/>
      </c>
      <c r="G82" s="6" t="str">
        <f>IF(ISERROR(lookups!AL75),"",lookups!AL75)</f>
        <v/>
      </c>
      <c r="H82" s="6" t="str">
        <f>IF(ISERROR(lookups!AO75),"",lookups!AO75)</f>
        <v/>
      </c>
      <c r="I82" s="6" t="str">
        <f>IF(ISERROR(lookups!AR75),"",lookups!AR75)</f>
        <v/>
      </c>
      <c r="J82" s="6" t="str">
        <f>IF(ISERROR(lookups!AU75),"",lookups!AU75)</f>
        <v/>
      </c>
      <c r="K82" s="6" t="str">
        <f>IF(ISERROR(lookups!AU75),"",lookups!AV75)</f>
        <v/>
      </c>
      <c r="L82" s="6" t="str">
        <f>IF(ISERROR(lookups!AW75),"",lookups!AW75)</f>
        <v/>
      </c>
      <c r="M82" s="6" t="str">
        <f>IF(ISERROR(lookups!AY75),"",lookups!AZ75)</f>
        <v/>
      </c>
      <c r="N82" s="6" t="str">
        <f>IF(ISERROR(lookups!BA75),"",lookups!BA75)</f>
        <v/>
      </c>
      <c r="O82" s="6" t="str">
        <f>IF(ISERROR(lookups!BD75),"",lookups!BD75)</f>
        <v/>
      </c>
      <c r="P82" s="123" t="str">
        <f>IF(ISERROR(lookups!X75),"",lookups!X75)</f>
        <v/>
      </c>
      <c r="Q82" s="6" t="str">
        <f>IF(ISERROR(lookups!AA75),"",lookups!AA75)</f>
        <v/>
      </c>
      <c r="R82" s="6" t="str">
        <f>IF(ISERROR(lookups!AD75),"",lookups!AD75)</f>
        <v/>
      </c>
      <c r="S82" s="6" t="str">
        <f>IF(ISERROR(lookups!AG75),"",lookups!AG75)</f>
        <v/>
      </c>
      <c r="T82" s="6" t="str">
        <f>IF(ISERROR(lookups!AJ75),"",lookups!AJ75)</f>
        <v/>
      </c>
      <c r="U82" s="6" t="str">
        <f>IF(ISERROR(lookups!AM75),"",lookups!AM75)</f>
        <v/>
      </c>
      <c r="V82" s="6" t="str">
        <f>IF(ISERROR(lookups!AP75),"",lookups!AP75)</f>
        <v/>
      </c>
      <c r="W82" s="6" t="str">
        <f>IF(ISERROR(lookups!AS75),"",lookups!AS75)</f>
        <v/>
      </c>
      <c r="X82" s="6" t="str">
        <f t="shared" si="7"/>
        <v/>
      </c>
      <c r="Y82" s="6" t="str">
        <f t="shared" si="8"/>
        <v/>
      </c>
      <c r="Z82" s="6" t="str">
        <f>IF(ISERROR(lookups!AX75),"",lookups!AX75)</f>
        <v/>
      </c>
      <c r="AA82" s="6" t="str">
        <f t="shared" si="9"/>
        <v/>
      </c>
      <c r="AB82" s="6" t="str">
        <f>IF(ISERROR(lookups!BB75),"",lookups!BB75)</f>
        <v/>
      </c>
      <c r="AC82" s="6" t="str">
        <f>IF(ISERROR(lookups!BE75),"",lookups!BE75)</f>
        <v/>
      </c>
      <c r="AD82" s="123" t="str">
        <f>IF(ISERROR(lookups!Y75),"",lookups!Y75)</f>
        <v/>
      </c>
      <c r="AE82" s="6" t="str">
        <f>IF(ISERROR(lookups!AB75),"",lookups!AB75)</f>
        <v/>
      </c>
      <c r="AF82" s="6" t="str">
        <f>IF(ISERROR(lookups!AE75),"",lookups!AE75)</f>
        <v/>
      </c>
      <c r="AG82" s="6" t="str">
        <f>IF(ISERROR(lookups!AH75),"",lookups!AH75)</f>
        <v/>
      </c>
      <c r="AH82" s="6" t="str">
        <f>IF(ISERROR(lookups!AK75),"",lookups!AK75)</f>
        <v/>
      </c>
      <c r="AI82" s="6" t="str">
        <f>IF(ISERROR(lookups!AN75),"",lookups!AN75)</f>
        <v/>
      </c>
      <c r="AJ82" s="6" t="str">
        <f>IF(ISERROR(lookups!AQ75),"",lookups!AQ75)</f>
        <v/>
      </c>
      <c r="AK82" s="6" t="str">
        <f>IF(ISERROR(lookups!AT75),"",lookups!AT75)</f>
        <v/>
      </c>
      <c r="AL82" s="6" t="str">
        <f t="shared" si="10"/>
        <v/>
      </c>
      <c r="AM82" s="6" t="str">
        <f t="shared" si="11"/>
        <v/>
      </c>
      <c r="AN82" s="6" t="str">
        <f>IF(ISERROR(lookups!AY75),"",lookups!AY75)</f>
        <v/>
      </c>
      <c r="AO82" s="6" t="str">
        <f t="shared" si="12"/>
        <v/>
      </c>
      <c r="AP82" s="6" t="str">
        <f>IF(ISERROR(lookups!BC75),"",lookups!BC75)</f>
        <v/>
      </c>
      <c r="AQ82" s="124" t="str">
        <f>IF(ISERROR(lookups!BF75),"",lookups!BF75)</f>
        <v/>
      </c>
    </row>
    <row r="83" spans="1:43" x14ac:dyDescent="0.25">
      <c r="A83" t="str">
        <f>IF('5. Trigger species (global)'!B79&lt;&gt;"",'5. Trigger species (global)'!B79,"")</f>
        <v/>
      </c>
      <c r="B83" s="123" t="str">
        <f>IF(ISERROR(lookups!W76),"",lookups!W76)</f>
        <v/>
      </c>
      <c r="C83" s="6" t="str">
        <f>IF(ISERROR(lookups!Z76),"",lookups!Z76)</f>
        <v/>
      </c>
      <c r="D83" s="6" t="str">
        <f>IF(ISERROR(lookups!AC76),"",lookups!AA76)</f>
        <v/>
      </c>
      <c r="E83" s="6" t="str">
        <f>IF(ISERROR(lookups!AF76),"",lookups!AF76)</f>
        <v/>
      </c>
      <c r="F83" s="6" t="str">
        <f>IF(ISERROR(lookups!AI76),"",lookups!AI76)</f>
        <v/>
      </c>
      <c r="G83" s="6" t="str">
        <f>IF(ISERROR(lookups!AL76),"",lookups!AL76)</f>
        <v/>
      </c>
      <c r="H83" s="6" t="str">
        <f>IF(ISERROR(lookups!AO76),"",lookups!AO76)</f>
        <v/>
      </c>
      <c r="I83" s="6" t="str">
        <f>IF(ISERROR(lookups!AR76),"",lookups!AR76)</f>
        <v/>
      </c>
      <c r="J83" s="6" t="str">
        <f>IF(ISERROR(lookups!AU76),"",lookups!AU76)</f>
        <v/>
      </c>
      <c r="K83" s="6" t="str">
        <f>IF(ISERROR(lookups!AU76),"",lookups!AV76)</f>
        <v/>
      </c>
      <c r="L83" s="6" t="str">
        <f>IF(ISERROR(lookups!AW76),"",lookups!AW76)</f>
        <v/>
      </c>
      <c r="M83" s="6" t="str">
        <f>IF(ISERROR(lookups!AY76),"",lookups!AZ76)</f>
        <v/>
      </c>
      <c r="N83" s="6" t="str">
        <f>IF(ISERROR(lookups!BA76),"",lookups!BA76)</f>
        <v/>
      </c>
      <c r="O83" s="6" t="str">
        <f>IF(ISERROR(lookups!BD76),"",lookups!BD76)</f>
        <v/>
      </c>
      <c r="P83" s="123" t="str">
        <f>IF(ISERROR(lookups!X76),"",lookups!X76)</f>
        <v/>
      </c>
      <c r="Q83" s="6" t="str">
        <f>IF(ISERROR(lookups!AA76),"",lookups!AA76)</f>
        <v/>
      </c>
      <c r="R83" s="6" t="str">
        <f>IF(ISERROR(lookups!AD76),"",lookups!AD76)</f>
        <v/>
      </c>
      <c r="S83" s="6" t="str">
        <f>IF(ISERROR(lookups!AG76),"",lookups!AG76)</f>
        <v/>
      </c>
      <c r="T83" s="6" t="str">
        <f>IF(ISERROR(lookups!AJ76),"",lookups!AJ76)</f>
        <v/>
      </c>
      <c r="U83" s="6" t="str">
        <f>IF(ISERROR(lookups!AM76),"",lookups!AM76)</f>
        <v/>
      </c>
      <c r="V83" s="6" t="str">
        <f>IF(ISERROR(lookups!AP76),"",lookups!AP76)</f>
        <v/>
      </c>
      <c r="W83" s="6" t="str">
        <f>IF(ISERROR(lookups!AS76),"",lookups!AS76)</f>
        <v/>
      </c>
      <c r="X83" s="6" t="str">
        <f t="shared" si="7"/>
        <v/>
      </c>
      <c r="Y83" s="6" t="str">
        <f t="shared" si="8"/>
        <v/>
      </c>
      <c r="Z83" s="6" t="str">
        <f>IF(ISERROR(lookups!AX76),"",lookups!AX76)</f>
        <v/>
      </c>
      <c r="AA83" s="6" t="str">
        <f t="shared" si="9"/>
        <v/>
      </c>
      <c r="AB83" s="6" t="str">
        <f>IF(ISERROR(lookups!BB76),"",lookups!BB76)</f>
        <v/>
      </c>
      <c r="AC83" s="6" t="str">
        <f>IF(ISERROR(lookups!BE76),"",lookups!BE76)</f>
        <v/>
      </c>
      <c r="AD83" s="123" t="str">
        <f>IF(ISERROR(lookups!Y76),"",lookups!Y76)</f>
        <v/>
      </c>
      <c r="AE83" s="6" t="str">
        <f>IF(ISERROR(lookups!AB76),"",lookups!AB76)</f>
        <v/>
      </c>
      <c r="AF83" s="6" t="str">
        <f>IF(ISERROR(lookups!AE76),"",lookups!AE76)</f>
        <v/>
      </c>
      <c r="AG83" s="6" t="str">
        <f>IF(ISERROR(lookups!AH76),"",lookups!AH76)</f>
        <v/>
      </c>
      <c r="AH83" s="6" t="str">
        <f>IF(ISERROR(lookups!AK76),"",lookups!AK76)</f>
        <v/>
      </c>
      <c r="AI83" s="6" t="str">
        <f>IF(ISERROR(lookups!AN76),"",lookups!AN76)</f>
        <v/>
      </c>
      <c r="AJ83" s="6" t="str">
        <f>IF(ISERROR(lookups!AQ76),"",lookups!AQ76)</f>
        <v/>
      </c>
      <c r="AK83" s="6" t="str">
        <f>IF(ISERROR(lookups!AT76),"",lookups!AT76)</f>
        <v/>
      </c>
      <c r="AL83" s="6" t="str">
        <f t="shared" si="10"/>
        <v/>
      </c>
      <c r="AM83" s="6" t="str">
        <f t="shared" si="11"/>
        <v/>
      </c>
      <c r="AN83" s="6" t="str">
        <f>IF(ISERROR(lookups!AY76),"",lookups!AY76)</f>
        <v/>
      </c>
      <c r="AO83" s="6" t="str">
        <f t="shared" si="12"/>
        <v/>
      </c>
      <c r="AP83" s="6" t="str">
        <f>IF(ISERROR(lookups!BC76),"",lookups!BC76)</f>
        <v/>
      </c>
      <c r="AQ83" s="124" t="str">
        <f>IF(ISERROR(lookups!BF76),"",lookups!BF76)</f>
        <v/>
      </c>
    </row>
    <row r="84" spans="1:43" x14ac:dyDescent="0.25">
      <c r="A84" t="str">
        <f>IF('5. Trigger species (global)'!B80&lt;&gt;"",'5. Trigger species (global)'!B80,"")</f>
        <v/>
      </c>
      <c r="B84" s="123" t="str">
        <f>IF(ISERROR(lookups!W77),"",lookups!W77)</f>
        <v/>
      </c>
      <c r="C84" s="6" t="str">
        <f>IF(ISERROR(lookups!Z77),"",lookups!Z77)</f>
        <v/>
      </c>
      <c r="D84" s="6" t="str">
        <f>IF(ISERROR(lookups!AC77),"",lookups!AA77)</f>
        <v/>
      </c>
      <c r="E84" s="6" t="str">
        <f>IF(ISERROR(lookups!AF77),"",lookups!AF77)</f>
        <v/>
      </c>
      <c r="F84" s="6" t="str">
        <f>IF(ISERROR(lookups!AI77),"",lookups!AI77)</f>
        <v/>
      </c>
      <c r="G84" s="6" t="str">
        <f>IF(ISERROR(lookups!AL77),"",lookups!AL77)</f>
        <v/>
      </c>
      <c r="H84" s="6" t="str">
        <f>IF(ISERROR(lookups!AO77),"",lookups!AO77)</f>
        <v/>
      </c>
      <c r="I84" s="6" t="str">
        <f>IF(ISERROR(lookups!AR77),"",lookups!AR77)</f>
        <v/>
      </c>
      <c r="J84" s="6" t="str">
        <f>IF(ISERROR(lookups!AU77),"",lookups!AU77)</f>
        <v/>
      </c>
      <c r="K84" s="6" t="str">
        <f>IF(ISERROR(lookups!AU77),"",lookups!AV77)</f>
        <v/>
      </c>
      <c r="L84" s="6" t="str">
        <f>IF(ISERROR(lookups!AW77),"",lookups!AW77)</f>
        <v/>
      </c>
      <c r="M84" s="6" t="str">
        <f>IF(ISERROR(lookups!AY77),"",lookups!AZ77)</f>
        <v/>
      </c>
      <c r="N84" s="6" t="str">
        <f>IF(ISERROR(lookups!BA77),"",lookups!BA77)</f>
        <v/>
      </c>
      <c r="O84" s="6" t="str">
        <f>IF(ISERROR(lookups!BD77),"",lookups!BD77)</f>
        <v/>
      </c>
      <c r="P84" s="123" t="str">
        <f>IF(ISERROR(lookups!X77),"",lookups!X77)</f>
        <v/>
      </c>
      <c r="Q84" s="6" t="str">
        <f>IF(ISERROR(lookups!AA77),"",lookups!AA77)</f>
        <v/>
      </c>
      <c r="R84" s="6" t="str">
        <f>IF(ISERROR(lookups!AD77),"",lookups!AD77)</f>
        <v/>
      </c>
      <c r="S84" s="6" t="str">
        <f>IF(ISERROR(lookups!AG77),"",lookups!AG77)</f>
        <v/>
      </c>
      <c r="T84" s="6" t="str">
        <f>IF(ISERROR(lookups!AJ77),"",lookups!AJ77)</f>
        <v/>
      </c>
      <c r="U84" s="6" t="str">
        <f>IF(ISERROR(lookups!AM77),"",lookups!AM77)</f>
        <v/>
      </c>
      <c r="V84" s="6" t="str">
        <f>IF(ISERROR(lookups!AP77),"",lookups!AP77)</f>
        <v/>
      </c>
      <c r="W84" s="6" t="str">
        <f>IF(ISERROR(lookups!AS77),"",lookups!AS77)</f>
        <v/>
      </c>
      <c r="X84" s="6" t="str">
        <f t="shared" si="7"/>
        <v/>
      </c>
      <c r="Y84" s="6" t="str">
        <f t="shared" si="8"/>
        <v/>
      </c>
      <c r="Z84" s="6" t="str">
        <f>IF(ISERROR(lookups!AX77),"",lookups!AX77)</f>
        <v/>
      </c>
      <c r="AA84" s="6" t="str">
        <f t="shared" si="9"/>
        <v/>
      </c>
      <c r="AB84" s="6" t="str">
        <f>IF(ISERROR(lookups!BB77),"",lookups!BB77)</f>
        <v/>
      </c>
      <c r="AC84" s="6" t="str">
        <f>IF(ISERROR(lookups!BE77),"",lookups!BE77)</f>
        <v/>
      </c>
      <c r="AD84" s="123" t="str">
        <f>IF(ISERROR(lookups!Y77),"",lookups!Y77)</f>
        <v/>
      </c>
      <c r="AE84" s="6" t="str">
        <f>IF(ISERROR(lookups!AB77),"",lookups!AB77)</f>
        <v/>
      </c>
      <c r="AF84" s="6" t="str">
        <f>IF(ISERROR(lookups!AE77),"",lookups!AE77)</f>
        <v/>
      </c>
      <c r="AG84" s="6" t="str">
        <f>IF(ISERROR(lookups!AH77),"",lookups!AH77)</f>
        <v/>
      </c>
      <c r="AH84" s="6" t="str">
        <f>IF(ISERROR(lookups!AK77),"",lookups!AK77)</f>
        <v/>
      </c>
      <c r="AI84" s="6" t="str">
        <f>IF(ISERROR(lookups!AN77),"",lookups!AN77)</f>
        <v/>
      </c>
      <c r="AJ84" s="6" t="str">
        <f>IF(ISERROR(lookups!AQ77),"",lookups!AQ77)</f>
        <v/>
      </c>
      <c r="AK84" s="6" t="str">
        <f>IF(ISERROR(lookups!AT77),"",lookups!AT77)</f>
        <v/>
      </c>
      <c r="AL84" s="6" t="str">
        <f t="shared" si="10"/>
        <v/>
      </c>
      <c r="AM84" s="6" t="str">
        <f t="shared" si="11"/>
        <v/>
      </c>
      <c r="AN84" s="6" t="str">
        <f>IF(ISERROR(lookups!AY77),"",lookups!AY77)</f>
        <v/>
      </c>
      <c r="AO84" s="6" t="str">
        <f t="shared" si="12"/>
        <v/>
      </c>
      <c r="AP84" s="6" t="str">
        <f>IF(ISERROR(lookups!BC77),"",lookups!BC77)</f>
        <v/>
      </c>
      <c r="AQ84" s="124" t="str">
        <f>IF(ISERROR(lookups!BF77),"",lookups!BF77)</f>
        <v/>
      </c>
    </row>
    <row r="85" spans="1:43" x14ac:dyDescent="0.25">
      <c r="A85" t="str">
        <f>IF('5. Trigger species (global)'!B81&lt;&gt;"",'5. Trigger species (global)'!B81,"")</f>
        <v/>
      </c>
      <c r="B85" s="123" t="str">
        <f>IF(ISERROR(lookups!W78),"",lookups!W78)</f>
        <v/>
      </c>
      <c r="C85" s="6" t="str">
        <f>IF(ISERROR(lookups!Z78),"",lookups!Z78)</f>
        <v/>
      </c>
      <c r="D85" s="6" t="str">
        <f>IF(ISERROR(lookups!AC78),"",lookups!AA78)</f>
        <v/>
      </c>
      <c r="E85" s="6" t="str">
        <f>IF(ISERROR(lookups!AF78),"",lookups!AF78)</f>
        <v/>
      </c>
      <c r="F85" s="6" t="str">
        <f>IF(ISERROR(lookups!AI78),"",lookups!AI78)</f>
        <v/>
      </c>
      <c r="G85" s="6" t="str">
        <f>IF(ISERROR(lookups!AL78),"",lookups!AL78)</f>
        <v/>
      </c>
      <c r="H85" s="6" t="str">
        <f>IF(ISERROR(lookups!AO78),"",lookups!AO78)</f>
        <v/>
      </c>
      <c r="I85" s="6" t="str">
        <f>IF(ISERROR(lookups!AR78),"",lookups!AR78)</f>
        <v/>
      </c>
      <c r="J85" s="6" t="str">
        <f>IF(ISERROR(lookups!AU78),"",lookups!AU78)</f>
        <v/>
      </c>
      <c r="K85" s="6" t="str">
        <f>IF(ISERROR(lookups!AU78),"",lookups!AV78)</f>
        <v/>
      </c>
      <c r="L85" s="6" t="str">
        <f>IF(ISERROR(lookups!AW78),"",lookups!AW78)</f>
        <v/>
      </c>
      <c r="M85" s="6" t="str">
        <f>IF(ISERROR(lookups!AY78),"",lookups!AZ78)</f>
        <v/>
      </c>
      <c r="N85" s="6" t="str">
        <f>IF(ISERROR(lookups!BA78),"",lookups!BA78)</f>
        <v/>
      </c>
      <c r="O85" s="6" t="str">
        <f>IF(ISERROR(lookups!BD78),"",lookups!BD78)</f>
        <v/>
      </c>
      <c r="P85" s="123" t="str">
        <f>IF(ISERROR(lookups!X78),"",lookups!X78)</f>
        <v/>
      </c>
      <c r="Q85" s="6" t="str">
        <f>IF(ISERROR(lookups!AA78),"",lookups!AA78)</f>
        <v/>
      </c>
      <c r="R85" s="6" t="str">
        <f>IF(ISERROR(lookups!AD78),"",lookups!AD78)</f>
        <v/>
      </c>
      <c r="S85" s="6" t="str">
        <f>IF(ISERROR(lookups!AG78),"",lookups!AG78)</f>
        <v/>
      </c>
      <c r="T85" s="6" t="str">
        <f>IF(ISERROR(lookups!AJ78),"",lookups!AJ78)</f>
        <v/>
      </c>
      <c r="U85" s="6" t="str">
        <f>IF(ISERROR(lookups!AM78),"",lookups!AM78)</f>
        <v/>
      </c>
      <c r="V85" s="6" t="str">
        <f>IF(ISERROR(lookups!AP78),"",lookups!AP78)</f>
        <v/>
      </c>
      <c r="W85" s="6" t="str">
        <f>IF(ISERROR(lookups!AS78),"",lookups!AS78)</f>
        <v/>
      </c>
      <c r="X85" s="6" t="str">
        <f t="shared" si="7"/>
        <v/>
      </c>
      <c r="Y85" s="6" t="str">
        <f t="shared" si="8"/>
        <v/>
      </c>
      <c r="Z85" s="6" t="str">
        <f>IF(ISERROR(lookups!AX78),"",lookups!AX78)</f>
        <v/>
      </c>
      <c r="AA85" s="6" t="str">
        <f t="shared" si="9"/>
        <v/>
      </c>
      <c r="AB85" s="6" t="str">
        <f>IF(ISERROR(lookups!BB78),"",lookups!BB78)</f>
        <v/>
      </c>
      <c r="AC85" s="6" t="str">
        <f>IF(ISERROR(lookups!BE78),"",lookups!BE78)</f>
        <v/>
      </c>
      <c r="AD85" s="123" t="str">
        <f>IF(ISERROR(lookups!Y78),"",lookups!Y78)</f>
        <v/>
      </c>
      <c r="AE85" s="6" t="str">
        <f>IF(ISERROR(lookups!AB78),"",lookups!AB78)</f>
        <v/>
      </c>
      <c r="AF85" s="6" t="str">
        <f>IF(ISERROR(lookups!AE78),"",lookups!AE78)</f>
        <v/>
      </c>
      <c r="AG85" s="6" t="str">
        <f>IF(ISERROR(lookups!AH78),"",lookups!AH78)</f>
        <v/>
      </c>
      <c r="AH85" s="6" t="str">
        <f>IF(ISERROR(lookups!AK78),"",lookups!AK78)</f>
        <v/>
      </c>
      <c r="AI85" s="6" t="str">
        <f>IF(ISERROR(lookups!AN78),"",lookups!AN78)</f>
        <v/>
      </c>
      <c r="AJ85" s="6" t="str">
        <f>IF(ISERROR(lookups!AQ78),"",lookups!AQ78)</f>
        <v/>
      </c>
      <c r="AK85" s="6" t="str">
        <f>IF(ISERROR(lookups!AT78),"",lookups!AT78)</f>
        <v/>
      </c>
      <c r="AL85" s="6" t="str">
        <f t="shared" si="10"/>
        <v/>
      </c>
      <c r="AM85" s="6" t="str">
        <f t="shared" si="11"/>
        <v/>
      </c>
      <c r="AN85" s="6" t="str">
        <f>IF(ISERROR(lookups!AY78),"",lookups!AY78)</f>
        <v/>
      </c>
      <c r="AO85" s="6" t="str">
        <f t="shared" si="12"/>
        <v/>
      </c>
      <c r="AP85" s="6" t="str">
        <f>IF(ISERROR(lookups!BC78),"",lookups!BC78)</f>
        <v/>
      </c>
      <c r="AQ85" s="124" t="str">
        <f>IF(ISERROR(lookups!BF78),"",lookups!BF78)</f>
        <v/>
      </c>
    </row>
    <row r="86" spans="1:43" x14ac:dyDescent="0.25">
      <c r="A86" t="str">
        <f>IF('5. Trigger species (global)'!B82&lt;&gt;"",'5. Trigger species (global)'!B82,"")</f>
        <v/>
      </c>
      <c r="B86" s="123" t="str">
        <f>IF(ISERROR(lookups!W79),"",lookups!W79)</f>
        <v/>
      </c>
      <c r="C86" s="6" t="str">
        <f>IF(ISERROR(lookups!Z79),"",lookups!Z79)</f>
        <v/>
      </c>
      <c r="D86" s="6" t="str">
        <f>IF(ISERROR(lookups!AC79),"",lookups!AA79)</f>
        <v/>
      </c>
      <c r="E86" s="6" t="str">
        <f>IF(ISERROR(lookups!AF79),"",lookups!AF79)</f>
        <v/>
      </c>
      <c r="F86" s="6" t="str">
        <f>IF(ISERROR(lookups!AI79),"",lookups!AI79)</f>
        <v/>
      </c>
      <c r="G86" s="6" t="str">
        <f>IF(ISERROR(lookups!AL79),"",lookups!AL79)</f>
        <v/>
      </c>
      <c r="H86" s="6" t="str">
        <f>IF(ISERROR(lookups!AO79),"",lookups!AO79)</f>
        <v/>
      </c>
      <c r="I86" s="6" t="str">
        <f>IF(ISERROR(lookups!AR79),"",lookups!AR79)</f>
        <v/>
      </c>
      <c r="J86" s="6" t="str">
        <f>IF(ISERROR(lookups!AU79),"",lookups!AU79)</f>
        <v/>
      </c>
      <c r="K86" s="6" t="str">
        <f>IF(ISERROR(lookups!AU79),"",lookups!AV79)</f>
        <v/>
      </c>
      <c r="L86" s="6" t="str">
        <f>IF(ISERROR(lookups!AW79),"",lookups!AW79)</f>
        <v/>
      </c>
      <c r="M86" s="6" t="str">
        <f>IF(ISERROR(lookups!AY79),"",lookups!AZ79)</f>
        <v/>
      </c>
      <c r="N86" s="6" t="str">
        <f>IF(ISERROR(lookups!BA79),"",lookups!BA79)</f>
        <v/>
      </c>
      <c r="O86" s="6" t="str">
        <f>IF(ISERROR(lookups!BD79),"",lookups!BD79)</f>
        <v/>
      </c>
      <c r="P86" s="123" t="str">
        <f>IF(ISERROR(lookups!X79),"",lookups!X79)</f>
        <v/>
      </c>
      <c r="Q86" s="6" t="str">
        <f>IF(ISERROR(lookups!AA79),"",lookups!AA79)</f>
        <v/>
      </c>
      <c r="R86" s="6" t="str">
        <f>IF(ISERROR(lookups!AD79),"",lookups!AD79)</f>
        <v/>
      </c>
      <c r="S86" s="6" t="str">
        <f>IF(ISERROR(lookups!AG79),"",lookups!AG79)</f>
        <v/>
      </c>
      <c r="T86" s="6" t="str">
        <f>IF(ISERROR(lookups!AJ79),"",lookups!AJ79)</f>
        <v/>
      </c>
      <c r="U86" s="6" t="str">
        <f>IF(ISERROR(lookups!AM79),"",lookups!AM79)</f>
        <v/>
      </c>
      <c r="V86" s="6" t="str">
        <f>IF(ISERROR(lookups!AP79),"",lookups!AP79)</f>
        <v/>
      </c>
      <c r="W86" s="6" t="str">
        <f>IF(ISERROR(lookups!AS79),"",lookups!AS79)</f>
        <v/>
      </c>
      <c r="X86" s="6" t="str">
        <f t="shared" si="7"/>
        <v/>
      </c>
      <c r="Y86" s="6" t="str">
        <f t="shared" si="8"/>
        <v/>
      </c>
      <c r="Z86" s="6" t="str">
        <f>IF(ISERROR(lookups!AX79),"",lookups!AX79)</f>
        <v/>
      </c>
      <c r="AA86" s="6" t="str">
        <f t="shared" si="9"/>
        <v/>
      </c>
      <c r="AB86" s="6" t="str">
        <f>IF(ISERROR(lookups!BB79),"",lookups!BB79)</f>
        <v/>
      </c>
      <c r="AC86" s="6" t="str">
        <f>IF(ISERROR(lookups!BE79),"",lookups!BE79)</f>
        <v/>
      </c>
      <c r="AD86" s="123" t="str">
        <f>IF(ISERROR(lookups!Y79),"",lookups!Y79)</f>
        <v/>
      </c>
      <c r="AE86" s="6" t="str">
        <f>IF(ISERROR(lookups!AB79),"",lookups!AB79)</f>
        <v/>
      </c>
      <c r="AF86" s="6" t="str">
        <f>IF(ISERROR(lookups!AE79),"",lookups!AE79)</f>
        <v/>
      </c>
      <c r="AG86" s="6" t="str">
        <f>IF(ISERROR(lookups!AH79),"",lookups!AH79)</f>
        <v/>
      </c>
      <c r="AH86" s="6" t="str">
        <f>IF(ISERROR(lookups!AK79),"",lookups!AK79)</f>
        <v/>
      </c>
      <c r="AI86" s="6" t="str">
        <f>IF(ISERROR(lookups!AN79),"",lookups!AN79)</f>
        <v/>
      </c>
      <c r="AJ86" s="6" t="str">
        <f>IF(ISERROR(lookups!AQ79),"",lookups!AQ79)</f>
        <v/>
      </c>
      <c r="AK86" s="6" t="str">
        <f>IF(ISERROR(lookups!AT79),"",lookups!AT79)</f>
        <v/>
      </c>
      <c r="AL86" s="6" t="str">
        <f t="shared" si="10"/>
        <v/>
      </c>
      <c r="AM86" s="6" t="str">
        <f t="shared" si="11"/>
        <v/>
      </c>
      <c r="AN86" s="6" t="str">
        <f>IF(ISERROR(lookups!AY79),"",lookups!AY79)</f>
        <v/>
      </c>
      <c r="AO86" s="6" t="str">
        <f t="shared" si="12"/>
        <v/>
      </c>
      <c r="AP86" s="6" t="str">
        <f>IF(ISERROR(lookups!BC79),"",lookups!BC79)</f>
        <v/>
      </c>
      <c r="AQ86" s="124" t="str">
        <f>IF(ISERROR(lookups!BF79),"",lookups!BF79)</f>
        <v/>
      </c>
    </row>
    <row r="87" spans="1:43" x14ac:dyDescent="0.25">
      <c r="A87" t="str">
        <f>IF('5. Trigger species (global)'!B83&lt;&gt;"",'5. Trigger species (global)'!B83,"")</f>
        <v/>
      </c>
      <c r="B87" s="123" t="str">
        <f>IF(ISERROR(lookups!W80),"",lookups!W80)</f>
        <v/>
      </c>
      <c r="C87" s="6" t="str">
        <f>IF(ISERROR(lookups!Z80),"",lookups!Z80)</f>
        <v/>
      </c>
      <c r="D87" s="6" t="str">
        <f>IF(ISERROR(lookups!AC80),"",lookups!AA80)</f>
        <v/>
      </c>
      <c r="E87" s="6" t="str">
        <f>IF(ISERROR(lookups!AF80),"",lookups!AF80)</f>
        <v/>
      </c>
      <c r="F87" s="6" t="str">
        <f>IF(ISERROR(lookups!AI80),"",lookups!AI80)</f>
        <v/>
      </c>
      <c r="G87" s="6" t="str">
        <f>IF(ISERROR(lookups!AL80),"",lookups!AL80)</f>
        <v/>
      </c>
      <c r="H87" s="6" t="str">
        <f>IF(ISERROR(lookups!AO80),"",lookups!AO80)</f>
        <v/>
      </c>
      <c r="I87" s="6" t="str">
        <f>IF(ISERROR(lookups!AR80),"",lookups!AR80)</f>
        <v/>
      </c>
      <c r="J87" s="6" t="str">
        <f>IF(ISERROR(lookups!AU80),"",lookups!AU80)</f>
        <v/>
      </c>
      <c r="K87" s="6" t="str">
        <f>IF(ISERROR(lookups!AU80),"",lookups!AV80)</f>
        <v/>
      </c>
      <c r="L87" s="6" t="str">
        <f>IF(ISERROR(lookups!AW80),"",lookups!AW80)</f>
        <v/>
      </c>
      <c r="M87" s="6" t="str">
        <f>IF(ISERROR(lookups!AY80),"",lookups!AZ80)</f>
        <v/>
      </c>
      <c r="N87" s="6" t="str">
        <f>IF(ISERROR(lookups!BA80),"",lookups!BA80)</f>
        <v/>
      </c>
      <c r="O87" s="6" t="str">
        <f>IF(ISERROR(lookups!BD80),"",lookups!BD80)</f>
        <v/>
      </c>
      <c r="P87" s="123" t="str">
        <f>IF(ISERROR(lookups!X80),"",lookups!X80)</f>
        <v/>
      </c>
      <c r="Q87" s="6" t="str">
        <f>IF(ISERROR(lookups!AA80),"",lookups!AA80)</f>
        <v/>
      </c>
      <c r="R87" s="6" t="str">
        <f>IF(ISERROR(lookups!AD80),"",lookups!AD80)</f>
        <v/>
      </c>
      <c r="S87" s="6" t="str">
        <f>IF(ISERROR(lookups!AG80),"",lookups!AG80)</f>
        <v/>
      </c>
      <c r="T87" s="6" t="str">
        <f>IF(ISERROR(lookups!AJ80),"",lookups!AJ80)</f>
        <v/>
      </c>
      <c r="U87" s="6" t="str">
        <f>IF(ISERROR(lookups!AM80),"",lookups!AM80)</f>
        <v/>
      </c>
      <c r="V87" s="6" t="str">
        <f>IF(ISERROR(lookups!AP80),"",lookups!AP80)</f>
        <v/>
      </c>
      <c r="W87" s="6" t="str">
        <f>IF(ISERROR(lookups!AS80),"",lookups!AS80)</f>
        <v/>
      </c>
      <c r="X87" s="6" t="str">
        <f t="shared" si="7"/>
        <v/>
      </c>
      <c r="Y87" s="6" t="str">
        <f t="shared" si="8"/>
        <v/>
      </c>
      <c r="Z87" s="6" t="str">
        <f>IF(ISERROR(lookups!AX80),"",lookups!AX80)</f>
        <v/>
      </c>
      <c r="AA87" s="6" t="str">
        <f t="shared" si="9"/>
        <v/>
      </c>
      <c r="AB87" s="6" t="str">
        <f>IF(ISERROR(lookups!BB80),"",lookups!BB80)</f>
        <v/>
      </c>
      <c r="AC87" s="6" t="str">
        <f>IF(ISERROR(lookups!BE80),"",lookups!BE80)</f>
        <v/>
      </c>
      <c r="AD87" s="123" t="str">
        <f>IF(ISERROR(lookups!Y80),"",lookups!Y80)</f>
        <v/>
      </c>
      <c r="AE87" s="6" t="str">
        <f>IF(ISERROR(lookups!AB80),"",lookups!AB80)</f>
        <v/>
      </c>
      <c r="AF87" s="6" t="str">
        <f>IF(ISERROR(lookups!AE80),"",lookups!AE80)</f>
        <v/>
      </c>
      <c r="AG87" s="6" t="str">
        <f>IF(ISERROR(lookups!AH80),"",lookups!AH80)</f>
        <v/>
      </c>
      <c r="AH87" s="6" t="str">
        <f>IF(ISERROR(lookups!AK80),"",lookups!AK80)</f>
        <v/>
      </c>
      <c r="AI87" s="6" t="str">
        <f>IF(ISERROR(lookups!AN80),"",lookups!AN80)</f>
        <v/>
      </c>
      <c r="AJ87" s="6" t="str">
        <f>IF(ISERROR(lookups!AQ80),"",lookups!AQ80)</f>
        <v/>
      </c>
      <c r="AK87" s="6" t="str">
        <f>IF(ISERROR(lookups!AT80),"",lookups!AT80)</f>
        <v/>
      </c>
      <c r="AL87" s="6" t="str">
        <f t="shared" si="10"/>
        <v/>
      </c>
      <c r="AM87" s="6" t="str">
        <f t="shared" si="11"/>
        <v/>
      </c>
      <c r="AN87" s="6" t="str">
        <f>IF(ISERROR(lookups!AY80),"",lookups!AY80)</f>
        <v/>
      </c>
      <c r="AO87" s="6" t="str">
        <f t="shared" si="12"/>
        <v/>
      </c>
      <c r="AP87" s="6" t="str">
        <f>IF(ISERROR(lookups!BC80),"",lookups!BC80)</f>
        <v/>
      </c>
      <c r="AQ87" s="124" t="str">
        <f>IF(ISERROR(lookups!BF80),"",lookups!BF80)</f>
        <v/>
      </c>
    </row>
    <row r="88" spans="1:43" x14ac:dyDescent="0.25">
      <c r="A88" t="str">
        <f>IF('5. Trigger species (global)'!B84&lt;&gt;"",'5. Trigger species (global)'!B84,"")</f>
        <v/>
      </c>
      <c r="B88" s="123" t="str">
        <f>IF(ISERROR(lookups!W81),"",lookups!W81)</f>
        <v/>
      </c>
      <c r="C88" s="6" t="str">
        <f>IF(ISERROR(lookups!Z81),"",lookups!Z81)</f>
        <v/>
      </c>
      <c r="D88" s="6" t="str">
        <f>IF(ISERROR(lookups!AC81),"",lookups!AA81)</f>
        <v/>
      </c>
      <c r="E88" s="6" t="str">
        <f>IF(ISERROR(lookups!AF81),"",lookups!AF81)</f>
        <v/>
      </c>
      <c r="F88" s="6" t="str">
        <f>IF(ISERROR(lookups!AI81),"",lookups!AI81)</f>
        <v/>
      </c>
      <c r="G88" s="6" t="str">
        <f>IF(ISERROR(lookups!AL81),"",lookups!AL81)</f>
        <v/>
      </c>
      <c r="H88" s="6" t="str">
        <f>IF(ISERROR(lookups!AO81),"",lookups!AO81)</f>
        <v/>
      </c>
      <c r="I88" s="6" t="str">
        <f>IF(ISERROR(lookups!AR81),"",lookups!AR81)</f>
        <v/>
      </c>
      <c r="J88" s="6" t="str">
        <f>IF(ISERROR(lookups!AU81),"",lookups!AU81)</f>
        <v/>
      </c>
      <c r="K88" s="6" t="str">
        <f>IF(ISERROR(lookups!AU81),"",lookups!AV81)</f>
        <v/>
      </c>
      <c r="L88" s="6" t="str">
        <f>IF(ISERROR(lookups!AW81),"",lookups!AW81)</f>
        <v/>
      </c>
      <c r="M88" s="6" t="str">
        <f>IF(ISERROR(lookups!AY81),"",lookups!AZ81)</f>
        <v/>
      </c>
      <c r="N88" s="6" t="str">
        <f>IF(ISERROR(lookups!BA81),"",lookups!BA81)</f>
        <v/>
      </c>
      <c r="O88" s="6" t="str">
        <f>IF(ISERROR(lookups!BD81),"",lookups!BD81)</f>
        <v/>
      </c>
      <c r="P88" s="123" t="str">
        <f>IF(ISERROR(lookups!X81),"",lookups!X81)</f>
        <v/>
      </c>
      <c r="Q88" s="6" t="str">
        <f>IF(ISERROR(lookups!AA81),"",lookups!AA81)</f>
        <v/>
      </c>
      <c r="R88" s="6" t="str">
        <f>IF(ISERROR(lookups!AD81),"",lookups!AD81)</f>
        <v/>
      </c>
      <c r="S88" s="6" t="str">
        <f>IF(ISERROR(lookups!AG81),"",lookups!AG81)</f>
        <v/>
      </c>
      <c r="T88" s="6" t="str">
        <f>IF(ISERROR(lookups!AJ81),"",lookups!AJ81)</f>
        <v/>
      </c>
      <c r="U88" s="6" t="str">
        <f>IF(ISERROR(lookups!AM81),"",lookups!AM81)</f>
        <v/>
      </c>
      <c r="V88" s="6" t="str">
        <f>IF(ISERROR(lookups!AP81),"",lookups!AP81)</f>
        <v/>
      </c>
      <c r="W88" s="6" t="str">
        <f>IF(ISERROR(lookups!AS81),"",lookups!AS81)</f>
        <v/>
      </c>
      <c r="X88" s="6" t="str">
        <f t="shared" si="7"/>
        <v/>
      </c>
      <c r="Y88" s="6" t="str">
        <f t="shared" si="8"/>
        <v/>
      </c>
      <c r="Z88" s="6" t="str">
        <f>IF(ISERROR(lookups!AX81),"",lookups!AX81)</f>
        <v/>
      </c>
      <c r="AA88" s="6" t="str">
        <f t="shared" si="9"/>
        <v/>
      </c>
      <c r="AB88" s="6" t="str">
        <f>IF(ISERROR(lookups!BB81),"",lookups!BB81)</f>
        <v/>
      </c>
      <c r="AC88" s="6" t="str">
        <f>IF(ISERROR(lookups!BE81),"",lookups!BE81)</f>
        <v/>
      </c>
      <c r="AD88" s="123" t="str">
        <f>IF(ISERROR(lookups!Y81),"",lookups!Y81)</f>
        <v/>
      </c>
      <c r="AE88" s="6" t="str">
        <f>IF(ISERROR(lookups!AB81),"",lookups!AB81)</f>
        <v/>
      </c>
      <c r="AF88" s="6" t="str">
        <f>IF(ISERROR(lookups!AE81),"",lookups!AE81)</f>
        <v/>
      </c>
      <c r="AG88" s="6" t="str">
        <f>IF(ISERROR(lookups!AH81),"",lookups!AH81)</f>
        <v/>
      </c>
      <c r="AH88" s="6" t="str">
        <f>IF(ISERROR(lookups!AK81),"",lookups!AK81)</f>
        <v/>
      </c>
      <c r="AI88" s="6" t="str">
        <f>IF(ISERROR(lookups!AN81),"",lookups!AN81)</f>
        <v/>
      </c>
      <c r="AJ88" s="6" t="str">
        <f>IF(ISERROR(lookups!AQ81),"",lookups!AQ81)</f>
        <v/>
      </c>
      <c r="AK88" s="6" t="str">
        <f>IF(ISERROR(lookups!AT81),"",lookups!AT81)</f>
        <v/>
      </c>
      <c r="AL88" s="6" t="str">
        <f t="shared" si="10"/>
        <v/>
      </c>
      <c r="AM88" s="6" t="str">
        <f t="shared" si="11"/>
        <v/>
      </c>
      <c r="AN88" s="6" t="str">
        <f>IF(ISERROR(lookups!AY81),"",lookups!AY81)</f>
        <v/>
      </c>
      <c r="AO88" s="6" t="str">
        <f t="shared" si="12"/>
        <v/>
      </c>
      <c r="AP88" s="6" t="str">
        <f>IF(ISERROR(lookups!BC81),"",lookups!BC81)</f>
        <v/>
      </c>
      <c r="AQ88" s="124" t="str">
        <f>IF(ISERROR(lookups!BF81),"",lookups!BF81)</f>
        <v/>
      </c>
    </row>
    <row r="89" spans="1:43" x14ac:dyDescent="0.25">
      <c r="A89" t="str">
        <f>IF('5. Trigger species (global)'!B85&lt;&gt;"",'5. Trigger species (global)'!B85,"")</f>
        <v/>
      </c>
      <c r="B89" s="123" t="str">
        <f>IF(ISERROR(lookups!W82),"",lookups!W82)</f>
        <v/>
      </c>
      <c r="C89" s="6" t="str">
        <f>IF(ISERROR(lookups!Z82),"",lookups!Z82)</f>
        <v/>
      </c>
      <c r="D89" s="6" t="str">
        <f>IF(ISERROR(lookups!AC82),"",lookups!AA82)</f>
        <v/>
      </c>
      <c r="E89" s="6" t="str">
        <f>IF(ISERROR(lookups!AF82),"",lookups!AF82)</f>
        <v/>
      </c>
      <c r="F89" s="6" t="str">
        <f>IF(ISERROR(lookups!AI82),"",lookups!AI82)</f>
        <v/>
      </c>
      <c r="G89" s="6" t="str">
        <f>IF(ISERROR(lookups!AL82),"",lookups!AL82)</f>
        <v/>
      </c>
      <c r="H89" s="6" t="str">
        <f>IF(ISERROR(lookups!AO82),"",lookups!AO82)</f>
        <v/>
      </c>
      <c r="I89" s="6" t="str">
        <f>IF(ISERROR(lookups!AR82),"",lookups!AR82)</f>
        <v/>
      </c>
      <c r="J89" s="6" t="str">
        <f>IF(ISERROR(lookups!AU82),"",lookups!AU82)</f>
        <v/>
      </c>
      <c r="K89" s="6" t="str">
        <f>IF(ISERROR(lookups!AU82),"",lookups!AV82)</f>
        <v/>
      </c>
      <c r="L89" s="6" t="str">
        <f>IF(ISERROR(lookups!AW82),"",lookups!AW82)</f>
        <v/>
      </c>
      <c r="M89" s="6" t="str">
        <f>IF(ISERROR(lookups!AY82),"",lookups!AZ82)</f>
        <v/>
      </c>
      <c r="N89" s="6" t="str">
        <f>IF(ISERROR(lookups!BA82),"",lookups!BA82)</f>
        <v/>
      </c>
      <c r="O89" s="6" t="str">
        <f>IF(ISERROR(lookups!BD82),"",lookups!BD82)</f>
        <v/>
      </c>
      <c r="P89" s="123" t="str">
        <f>IF(ISERROR(lookups!X82),"",lookups!X82)</f>
        <v/>
      </c>
      <c r="Q89" s="6" t="str">
        <f>IF(ISERROR(lookups!AA82),"",lookups!AA82)</f>
        <v/>
      </c>
      <c r="R89" s="6" t="str">
        <f>IF(ISERROR(lookups!AD82),"",lookups!AD82)</f>
        <v/>
      </c>
      <c r="S89" s="6" t="str">
        <f>IF(ISERROR(lookups!AG82),"",lookups!AG82)</f>
        <v/>
      </c>
      <c r="T89" s="6" t="str">
        <f>IF(ISERROR(lookups!AJ82),"",lookups!AJ82)</f>
        <v/>
      </c>
      <c r="U89" s="6" t="str">
        <f>IF(ISERROR(lookups!AM82),"",lookups!AM82)</f>
        <v/>
      </c>
      <c r="V89" s="6" t="str">
        <f>IF(ISERROR(lookups!AP82),"",lookups!AP82)</f>
        <v/>
      </c>
      <c r="W89" s="6" t="str">
        <f>IF(ISERROR(lookups!AS82),"",lookups!AS82)</f>
        <v/>
      </c>
      <c r="X89" s="6" t="str">
        <f t="shared" si="7"/>
        <v/>
      </c>
      <c r="Y89" s="6" t="str">
        <f t="shared" si="8"/>
        <v/>
      </c>
      <c r="Z89" s="6" t="str">
        <f>IF(ISERROR(lookups!AX82),"",lookups!AX82)</f>
        <v/>
      </c>
      <c r="AA89" s="6" t="str">
        <f t="shared" si="9"/>
        <v/>
      </c>
      <c r="AB89" s="6" t="str">
        <f>IF(ISERROR(lookups!BB82),"",lookups!BB82)</f>
        <v/>
      </c>
      <c r="AC89" s="6" t="str">
        <f>IF(ISERROR(lookups!BE82),"",lookups!BE82)</f>
        <v/>
      </c>
      <c r="AD89" s="123" t="str">
        <f>IF(ISERROR(lookups!Y82),"",lookups!Y82)</f>
        <v/>
      </c>
      <c r="AE89" s="6" t="str">
        <f>IF(ISERROR(lookups!AB82),"",lookups!AB82)</f>
        <v/>
      </c>
      <c r="AF89" s="6" t="str">
        <f>IF(ISERROR(lookups!AE82),"",lookups!AE82)</f>
        <v/>
      </c>
      <c r="AG89" s="6" t="str">
        <f>IF(ISERROR(lookups!AH82),"",lookups!AH82)</f>
        <v/>
      </c>
      <c r="AH89" s="6" t="str">
        <f>IF(ISERROR(lookups!AK82),"",lookups!AK82)</f>
        <v/>
      </c>
      <c r="AI89" s="6" t="str">
        <f>IF(ISERROR(lookups!AN82),"",lookups!AN82)</f>
        <v/>
      </c>
      <c r="AJ89" s="6" t="str">
        <f>IF(ISERROR(lookups!AQ82),"",lookups!AQ82)</f>
        <v/>
      </c>
      <c r="AK89" s="6" t="str">
        <f>IF(ISERROR(lookups!AT82),"",lookups!AT82)</f>
        <v/>
      </c>
      <c r="AL89" s="6" t="str">
        <f t="shared" si="10"/>
        <v/>
      </c>
      <c r="AM89" s="6" t="str">
        <f t="shared" si="11"/>
        <v/>
      </c>
      <c r="AN89" s="6" t="str">
        <f>IF(ISERROR(lookups!AY82),"",lookups!AY82)</f>
        <v/>
      </c>
      <c r="AO89" s="6" t="str">
        <f t="shared" si="12"/>
        <v/>
      </c>
      <c r="AP89" s="6" t="str">
        <f>IF(ISERROR(lookups!BC82),"",lookups!BC82)</f>
        <v/>
      </c>
      <c r="AQ89" s="124" t="str">
        <f>IF(ISERROR(lookups!BF82),"",lookups!BF82)</f>
        <v/>
      </c>
    </row>
    <row r="90" spans="1:43" x14ac:dyDescent="0.25">
      <c r="A90" t="str">
        <f>IF('5. Trigger species (global)'!B86&lt;&gt;"",'5. Trigger species (global)'!B86,"")</f>
        <v/>
      </c>
      <c r="B90" s="123" t="str">
        <f>IF(ISERROR(lookups!W83),"",lookups!W83)</f>
        <v/>
      </c>
      <c r="C90" s="6" t="str">
        <f>IF(ISERROR(lookups!Z83),"",lookups!Z83)</f>
        <v/>
      </c>
      <c r="D90" s="6" t="str">
        <f>IF(ISERROR(lookups!AC83),"",lookups!AA83)</f>
        <v/>
      </c>
      <c r="E90" s="6" t="str">
        <f>IF(ISERROR(lookups!AF83),"",lookups!AF83)</f>
        <v/>
      </c>
      <c r="F90" s="6" t="str">
        <f>IF(ISERROR(lookups!AI83),"",lookups!AI83)</f>
        <v/>
      </c>
      <c r="G90" s="6" t="str">
        <f>IF(ISERROR(lookups!AL83),"",lookups!AL83)</f>
        <v/>
      </c>
      <c r="H90" s="6" t="str">
        <f>IF(ISERROR(lookups!AO83),"",lookups!AO83)</f>
        <v/>
      </c>
      <c r="I90" s="6" t="str">
        <f>IF(ISERROR(lookups!AR83),"",lookups!AR83)</f>
        <v/>
      </c>
      <c r="J90" s="6" t="str">
        <f>IF(ISERROR(lookups!AU83),"",lookups!AU83)</f>
        <v/>
      </c>
      <c r="K90" s="6" t="str">
        <f>IF(ISERROR(lookups!AU83),"",lookups!AV83)</f>
        <v/>
      </c>
      <c r="L90" s="6" t="str">
        <f>IF(ISERROR(lookups!AW83),"",lookups!AW83)</f>
        <v/>
      </c>
      <c r="M90" s="6" t="str">
        <f>IF(ISERROR(lookups!AY83),"",lookups!AZ83)</f>
        <v/>
      </c>
      <c r="N90" s="6" t="str">
        <f>IF(ISERROR(lookups!BA83),"",lookups!BA83)</f>
        <v/>
      </c>
      <c r="O90" s="6" t="str">
        <f>IF(ISERROR(lookups!BD83),"",lookups!BD83)</f>
        <v/>
      </c>
      <c r="P90" s="123" t="str">
        <f>IF(ISERROR(lookups!X83),"",lookups!X83)</f>
        <v/>
      </c>
      <c r="Q90" s="6" t="str">
        <f>IF(ISERROR(lookups!AA83),"",lookups!AA83)</f>
        <v/>
      </c>
      <c r="R90" s="6" t="str">
        <f>IF(ISERROR(lookups!AD83),"",lookups!AD83)</f>
        <v/>
      </c>
      <c r="S90" s="6" t="str">
        <f>IF(ISERROR(lookups!AG83),"",lookups!AG83)</f>
        <v/>
      </c>
      <c r="T90" s="6" t="str">
        <f>IF(ISERROR(lookups!AJ83),"",lookups!AJ83)</f>
        <v/>
      </c>
      <c r="U90" s="6" t="str">
        <f>IF(ISERROR(lookups!AM83),"",lookups!AM83)</f>
        <v/>
      </c>
      <c r="V90" s="6" t="str">
        <f>IF(ISERROR(lookups!AP83),"",lookups!AP83)</f>
        <v/>
      </c>
      <c r="W90" s="6" t="str">
        <f>IF(ISERROR(lookups!AS83),"",lookups!AS83)</f>
        <v/>
      </c>
      <c r="X90" s="6" t="str">
        <f t="shared" si="7"/>
        <v/>
      </c>
      <c r="Y90" s="6" t="str">
        <f t="shared" si="8"/>
        <v/>
      </c>
      <c r="Z90" s="6" t="str">
        <f>IF(ISERROR(lookups!AX83),"",lookups!AX83)</f>
        <v/>
      </c>
      <c r="AA90" s="6" t="str">
        <f t="shared" si="9"/>
        <v/>
      </c>
      <c r="AB90" s="6" t="str">
        <f>IF(ISERROR(lookups!BB83),"",lookups!BB83)</f>
        <v/>
      </c>
      <c r="AC90" s="6" t="str">
        <f>IF(ISERROR(lookups!BE83),"",lookups!BE83)</f>
        <v/>
      </c>
      <c r="AD90" s="123" t="str">
        <f>IF(ISERROR(lookups!Y83),"",lookups!Y83)</f>
        <v/>
      </c>
      <c r="AE90" s="6" t="str">
        <f>IF(ISERROR(lookups!AB83),"",lookups!AB83)</f>
        <v/>
      </c>
      <c r="AF90" s="6" t="str">
        <f>IF(ISERROR(lookups!AE83),"",lookups!AE83)</f>
        <v/>
      </c>
      <c r="AG90" s="6" t="str">
        <f>IF(ISERROR(lookups!AH83),"",lookups!AH83)</f>
        <v/>
      </c>
      <c r="AH90" s="6" t="str">
        <f>IF(ISERROR(lookups!AK83),"",lookups!AK83)</f>
        <v/>
      </c>
      <c r="AI90" s="6" t="str">
        <f>IF(ISERROR(lookups!AN83),"",lookups!AN83)</f>
        <v/>
      </c>
      <c r="AJ90" s="6" t="str">
        <f>IF(ISERROR(lookups!AQ83),"",lookups!AQ83)</f>
        <v/>
      </c>
      <c r="AK90" s="6" t="str">
        <f>IF(ISERROR(lookups!AT83),"",lookups!AT83)</f>
        <v/>
      </c>
      <c r="AL90" s="6" t="str">
        <f t="shared" si="10"/>
        <v/>
      </c>
      <c r="AM90" s="6" t="str">
        <f t="shared" si="11"/>
        <v/>
      </c>
      <c r="AN90" s="6" t="str">
        <f>IF(ISERROR(lookups!AY83),"",lookups!AY83)</f>
        <v/>
      </c>
      <c r="AO90" s="6" t="str">
        <f t="shared" si="12"/>
        <v/>
      </c>
      <c r="AP90" s="6" t="str">
        <f>IF(ISERROR(lookups!BC83),"",lookups!BC83)</f>
        <v/>
      </c>
      <c r="AQ90" s="124" t="str">
        <f>IF(ISERROR(lookups!BF83),"",lookups!BF83)</f>
        <v/>
      </c>
    </row>
    <row r="91" spans="1:43" x14ac:dyDescent="0.25">
      <c r="A91" t="str">
        <f>IF('5. Trigger species (global)'!B87&lt;&gt;"",'5. Trigger species (global)'!B87,"")</f>
        <v/>
      </c>
      <c r="B91" s="123" t="str">
        <f>IF(ISERROR(lookups!W84),"",lookups!W84)</f>
        <v/>
      </c>
      <c r="C91" s="6" t="str">
        <f>IF(ISERROR(lookups!Z84),"",lookups!Z84)</f>
        <v/>
      </c>
      <c r="D91" s="6" t="str">
        <f>IF(ISERROR(lookups!AC84),"",lookups!AA84)</f>
        <v/>
      </c>
      <c r="E91" s="6" t="str">
        <f>IF(ISERROR(lookups!AF84),"",lookups!AF84)</f>
        <v/>
      </c>
      <c r="F91" s="6" t="str">
        <f>IF(ISERROR(lookups!AI84),"",lookups!AI84)</f>
        <v/>
      </c>
      <c r="G91" s="6" t="str">
        <f>IF(ISERROR(lookups!AL84),"",lookups!AL84)</f>
        <v/>
      </c>
      <c r="H91" s="6" t="str">
        <f>IF(ISERROR(lookups!AO84),"",lookups!AO84)</f>
        <v/>
      </c>
      <c r="I91" s="6" t="str">
        <f>IF(ISERROR(lookups!AR84),"",lookups!AR84)</f>
        <v/>
      </c>
      <c r="J91" s="6" t="str">
        <f>IF(ISERROR(lookups!AU84),"",lookups!AU84)</f>
        <v/>
      </c>
      <c r="K91" s="6" t="str">
        <f>IF(ISERROR(lookups!AU84),"",lookups!AV84)</f>
        <v/>
      </c>
      <c r="L91" s="6" t="str">
        <f>IF(ISERROR(lookups!AW84),"",lookups!AW84)</f>
        <v/>
      </c>
      <c r="M91" s="6" t="str">
        <f>IF(ISERROR(lookups!AY84),"",lookups!AZ84)</f>
        <v/>
      </c>
      <c r="N91" s="6" t="str">
        <f>IF(ISERROR(lookups!BA84),"",lookups!BA84)</f>
        <v/>
      </c>
      <c r="O91" s="6" t="str">
        <f>IF(ISERROR(lookups!BD84),"",lookups!BD84)</f>
        <v/>
      </c>
      <c r="P91" s="123" t="str">
        <f>IF(ISERROR(lookups!X84),"",lookups!X84)</f>
        <v/>
      </c>
      <c r="Q91" s="6" t="str">
        <f>IF(ISERROR(lookups!AA84),"",lookups!AA84)</f>
        <v/>
      </c>
      <c r="R91" s="6" t="str">
        <f>IF(ISERROR(lookups!AD84),"",lookups!AD84)</f>
        <v/>
      </c>
      <c r="S91" s="6" t="str">
        <f>IF(ISERROR(lookups!AG84),"",lookups!AG84)</f>
        <v/>
      </c>
      <c r="T91" s="6" t="str">
        <f>IF(ISERROR(lookups!AJ84),"",lookups!AJ84)</f>
        <v/>
      </c>
      <c r="U91" s="6" t="str">
        <f>IF(ISERROR(lookups!AM84),"",lookups!AM84)</f>
        <v/>
      </c>
      <c r="V91" s="6" t="str">
        <f>IF(ISERROR(lookups!AP84),"",lookups!AP84)</f>
        <v/>
      </c>
      <c r="W91" s="6" t="str">
        <f>IF(ISERROR(lookups!AS84),"",lookups!AS84)</f>
        <v/>
      </c>
      <c r="X91" s="6" t="str">
        <f t="shared" si="7"/>
        <v/>
      </c>
      <c r="Y91" s="6" t="str">
        <f t="shared" si="8"/>
        <v/>
      </c>
      <c r="Z91" s="6" t="str">
        <f>IF(ISERROR(lookups!AX84),"",lookups!AX84)</f>
        <v/>
      </c>
      <c r="AA91" s="6" t="str">
        <f t="shared" si="9"/>
        <v/>
      </c>
      <c r="AB91" s="6" t="str">
        <f>IF(ISERROR(lookups!BB84),"",lookups!BB84)</f>
        <v/>
      </c>
      <c r="AC91" s="6" t="str">
        <f>IF(ISERROR(lookups!BE84),"",lookups!BE84)</f>
        <v/>
      </c>
      <c r="AD91" s="123" t="str">
        <f>IF(ISERROR(lookups!Y84),"",lookups!Y84)</f>
        <v/>
      </c>
      <c r="AE91" s="6" t="str">
        <f>IF(ISERROR(lookups!AB84),"",lookups!AB84)</f>
        <v/>
      </c>
      <c r="AF91" s="6" t="str">
        <f>IF(ISERROR(lookups!AE84),"",lookups!AE84)</f>
        <v/>
      </c>
      <c r="AG91" s="6" t="str">
        <f>IF(ISERROR(lookups!AH84),"",lookups!AH84)</f>
        <v/>
      </c>
      <c r="AH91" s="6" t="str">
        <f>IF(ISERROR(lookups!AK84),"",lookups!AK84)</f>
        <v/>
      </c>
      <c r="AI91" s="6" t="str">
        <f>IF(ISERROR(lookups!AN84),"",lookups!AN84)</f>
        <v/>
      </c>
      <c r="AJ91" s="6" t="str">
        <f>IF(ISERROR(lookups!AQ84),"",lookups!AQ84)</f>
        <v/>
      </c>
      <c r="AK91" s="6" t="str">
        <f>IF(ISERROR(lookups!AT84),"",lookups!AT84)</f>
        <v/>
      </c>
      <c r="AL91" s="6" t="str">
        <f t="shared" si="10"/>
        <v/>
      </c>
      <c r="AM91" s="6" t="str">
        <f t="shared" si="11"/>
        <v/>
      </c>
      <c r="AN91" s="6" t="str">
        <f>IF(ISERROR(lookups!AY84),"",lookups!AY84)</f>
        <v/>
      </c>
      <c r="AO91" s="6" t="str">
        <f t="shared" si="12"/>
        <v/>
      </c>
      <c r="AP91" s="6" t="str">
        <f>IF(ISERROR(lookups!BC84),"",lookups!BC84)</f>
        <v/>
      </c>
      <c r="AQ91" s="124" t="str">
        <f>IF(ISERROR(lookups!BF84),"",lookups!BF84)</f>
        <v/>
      </c>
    </row>
    <row r="92" spans="1:43" x14ac:dyDescent="0.25">
      <c r="A92" t="str">
        <f>IF('5. Trigger species (global)'!B88&lt;&gt;"",'5. Trigger species (global)'!B88,"")</f>
        <v/>
      </c>
      <c r="B92" s="123" t="str">
        <f>IF(ISERROR(lookups!W85),"",lookups!W85)</f>
        <v/>
      </c>
      <c r="C92" s="6" t="str">
        <f>IF(ISERROR(lookups!Z85),"",lookups!Z85)</f>
        <v/>
      </c>
      <c r="D92" s="6" t="str">
        <f>IF(ISERROR(lookups!AC85),"",lookups!AA85)</f>
        <v/>
      </c>
      <c r="E92" s="6" t="str">
        <f>IF(ISERROR(lookups!AF85),"",lookups!AF85)</f>
        <v/>
      </c>
      <c r="F92" s="6" t="str">
        <f>IF(ISERROR(lookups!AI85),"",lookups!AI85)</f>
        <v/>
      </c>
      <c r="G92" s="6" t="str">
        <f>IF(ISERROR(lookups!AL85),"",lookups!AL85)</f>
        <v/>
      </c>
      <c r="H92" s="6" t="str">
        <f>IF(ISERROR(lookups!AO85),"",lookups!AO85)</f>
        <v/>
      </c>
      <c r="I92" s="6" t="str">
        <f>IF(ISERROR(lookups!AR85),"",lookups!AR85)</f>
        <v/>
      </c>
      <c r="J92" s="6" t="str">
        <f>IF(ISERROR(lookups!AU85),"",lookups!AU85)</f>
        <v/>
      </c>
      <c r="K92" s="6" t="str">
        <f>IF(ISERROR(lookups!AU85),"",lookups!AV85)</f>
        <v/>
      </c>
      <c r="L92" s="6" t="str">
        <f>IF(ISERROR(lookups!AW85),"",lookups!AW85)</f>
        <v/>
      </c>
      <c r="M92" s="6" t="str">
        <f>IF(ISERROR(lookups!AY85),"",lookups!AZ85)</f>
        <v/>
      </c>
      <c r="N92" s="6" t="str">
        <f>IF(ISERROR(lookups!BA85),"",lookups!BA85)</f>
        <v/>
      </c>
      <c r="O92" s="6" t="str">
        <f>IF(ISERROR(lookups!BD85),"",lookups!BD85)</f>
        <v/>
      </c>
      <c r="P92" s="123" t="str">
        <f>IF(ISERROR(lookups!X85),"",lookups!X85)</f>
        <v/>
      </c>
      <c r="Q92" s="6" t="str">
        <f>IF(ISERROR(lookups!AA85),"",lookups!AA85)</f>
        <v/>
      </c>
      <c r="R92" s="6" t="str">
        <f>IF(ISERROR(lookups!AD85),"",lookups!AD85)</f>
        <v/>
      </c>
      <c r="S92" s="6" t="str">
        <f>IF(ISERROR(lookups!AG85),"",lookups!AG85)</f>
        <v/>
      </c>
      <c r="T92" s="6" t="str">
        <f>IF(ISERROR(lookups!AJ85),"",lookups!AJ85)</f>
        <v/>
      </c>
      <c r="U92" s="6" t="str">
        <f>IF(ISERROR(lookups!AM85),"",lookups!AM85)</f>
        <v/>
      </c>
      <c r="V92" s="6" t="str">
        <f>IF(ISERROR(lookups!AP85),"",lookups!AP85)</f>
        <v/>
      </c>
      <c r="W92" s="6" t="str">
        <f>IF(ISERROR(lookups!AS85),"",lookups!AS85)</f>
        <v/>
      </c>
      <c r="X92" s="6" t="str">
        <f t="shared" si="7"/>
        <v/>
      </c>
      <c r="Y92" s="6" t="str">
        <f t="shared" si="8"/>
        <v/>
      </c>
      <c r="Z92" s="6" t="str">
        <f>IF(ISERROR(lookups!AX85),"",lookups!AX85)</f>
        <v/>
      </c>
      <c r="AA92" s="6" t="str">
        <f t="shared" si="9"/>
        <v/>
      </c>
      <c r="AB92" s="6" t="str">
        <f>IF(ISERROR(lookups!BB85),"",lookups!BB85)</f>
        <v/>
      </c>
      <c r="AC92" s="6" t="str">
        <f>IF(ISERROR(lookups!BE85),"",lookups!BE85)</f>
        <v/>
      </c>
      <c r="AD92" s="123" t="str">
        <f>IF(ISERROR(lookups!Y85),"",lookups!Y85)</f>
        <v/>
      </c>
      <c r="AE92" s="6" t="str">
        <f>IF(ISERROR(lookups!AB85),"",lookups!AB85)</f>
        <v/>
      </c>
      <c r="AF92" s="6" t="str">
        <f>IF(ISERROR(lookups!AE85),"",lookups!AE85)</f>
        <v/>
      </c>
      <c r="AG92" s="6" t="str">
        <f>IF(ISERROR(lookups!AH85),"",lookups!AH85)</f>
        <v/>
      </c>
      <c r="AH92" s="6" t="str">
        <f>IF(ISERROR(lookups!AK85),"",lookups!AK85)</f>
        <v/>
      </c>
      <c r="AI92" s="6" t="str">
        <f>IF(ISERROR(lookups!AN85),"",lookups!AN85)</f>
        <v/>
      </c>
      <c r="AJ92" s="6" t="str">
        <f>IF(ISERROR(lookups!AQ85),"",lookups!AQ85)</f>
        <v/>
      </c>
      <c r="AK92" s="6" t="str">
        <f>IF(ISERROR(lookups!AT85),"",lookups!AT85)</f>
        <v/>
      </c>
      <c r="AL92" s="6" t="str">
        <f t="shared" si="10"/>
        <v/>
      </c>
      <c r="AM92" s="6" t="str">
        <f t="shared" si="11"/>
        <v/>
      </c>
      <c r="AN92" s="6" t="str">
        <f>IF(ISERROR(lookups!AY85),"",lookups!AY85)</f>
        <v/>
      </c>
      <c r="AO92" s="6" t="str">
        <f t="shared" si="12"/>
        <v/>
      </c>
      <c r="AP92" s="6" t="str">
        <f>IF(ISERROR(lookups!BC85),"",lookups!BC85)</f>
        <v/>
      </c>
      <c r="AQ92" s="124" t="str">
        <f>IF(ISERROR(lookups!BF85),"",lookups!BF85)</f>
        <v/>
      </c>
    </row>
    <row r="93" spans="1:43" x14ac:dyDescent="0.25">
      <c r="A93" t="str">
        <f>IF('5. Trigger species (global)'!B89&lt;&gt;"",'5. Trigger species (global)'!B89,"")</f>
        <v/>
      </c>
      <c r="B93" s="123" t="str">
        <f>IF(ISERROR(lookups!W86),"",lookups!W86)</f>
        <v/>
      </c>
      <c r="C93" s="6" t="str">
        <f>IF(ISERROR(lookups!Z86),"",lookups!Z86)</f>
        <v/>
      </c>
      <c r="D93" s="6" t="str">
        <f>IF(ISERROR(lookups!AC86),"",lookups!AA86)</f>
        <v/>
      </c>
      <c r="E93" s="6" t="str">
        <f>IF(ISERROR(lookups!AF86),"",lookups!AF86)</f>
        <v/>
      </c>
      <c r="F93" s="6" t="str">
        <f>IF(ISERROR(lookups!AI86),"",lookups!AI86)</f>
        <v/>
      </c>
      <c r="G93" s="6" t="str">
        <f>IF(ISERROR(lookups!AL86),"",lookups!AL86)</f>
        <v/>
      </c>
      <c r="H93" s="6" t="str">
        <f>IF(ISERROR(lookups!AO86),"",lookups!AO86)</f>
        <v/>
      </c>
      <c r="I93" s="6" t="str">
        <f>IF(ISERROR(lookups!AR86),"",lookups!AR86)</f>
        <v/>
      </c>
      <c r="J93" s="6" t="str">
        <f>IF(ISERROR(lookups!AU86),"",lookups!AU86)</f>
        <v/>
      </c>
      <c r="K93" s="6" t="str">
        <f>IF(ISERROR(lookups!AU86),"",lookups!AV86)</f>
        <v/>
      </c>
      <c r="L93" s="6" t="str">
        <f>IF(ISERROR(lookups!AW86),"",lookups!AW86)</f>
        <v/>
      </c>
      <c r="M93" s="6" t="str">
        <f>IF(ISERROR(lookups!AY86),"",lookups!AZ86)</f>
        <v/>
      </c>
      <c r="N93" s="6" t="str">
        <f>IF(ISERROR(lookups!BA86),"",lookups!BA86)</f>
        <v/>
      </c>
      <c r="O93" s="6" t="str">
        <f>IF(ISERROR(lookups!BD86),"",lookups!BD86)</f>
        <v/>
      </c>
      <c r="P93" s="123" t="str">
        <f>IF(ISERROR(lookups!X86),"",lookups!X86)</f>
        <v/>
      </c>
      <c r="Q93" s="6" t="str">
        <f>IF(ISERROR(lookups!AA86),"",lookups!AA86)</f>
        <v/>
      </c>
      <c r="R93" s="6" t="str">
        <f>IF(ISERROR(lookups!AD86),"",lookups!AD86)</f>
        <v/>
      </c>
      <c r="S93" s="6" t="str">
        <f>IF(ISERROR(lookups!AG86),"",lookups!AG86)</f>
        <v/>
      </c>
      <c r="T93" s="6" t="str">
        <f>IF(ISERROR(lookups!AJ86),"",lookups!AJ86)</f>
        <v/>
      </c>
      <c r="U93" s="6" t="str">
        <f>IF(ISERROR(lookups!AM86),"",lookups!AM86)</f>
        <v/>
      </c>
      <c r="V93" s="6" t="str">
        <f>IF(ISERROR(lookups!AP86),"",lookups!AP86)</f>
        <v/>
      </c>
      <c r="W93" s="6" t="str">
        <f>IF(ISERROR(lookups!AS86),"",lookups!AS86)</f>
        <v/>
      </c>
      <c r="X93" s="6" t="str">
        <f t="shared" si="7"/>
        <v/>
      </c>
      <c r="Y93" s="6" t="str">
        <f t="shared" si="8"/>
        <v/>
      </c>
      <c r="Z93" s="6" t="str">
        <f>IF(ISERROR(lookups!AX86),"",lookups!AX86)</f>
        <v/>
      </c>
      <c r="AA93" s="6" t="str">
        <f t="shared" si="9"/>
        <v/>
      </c>
      <c r="AB93" s="6" t="str">
        <f>IF(ISERROR(lookups!BB86),"",lookups!BB86)</f>
        <v/>
      </c>
      <c r="AC93" s="6" t="str">
        <f>IF(ISERROR(lookups!BE86),"",lookups!BE86)</f>
        <v/>
      </c>
      <c r="AD93" s="123" t="str">
        <f>IF(ISERROR(lookups!Y86),"",lookups!Y86)</f>
        <v/>
      </c>
      <c r="AE93" s="6" t="str">
        <f>IF(ISERROR(lookups!AB86),"",lookups!AB86)</f>
        <v/>
      </c>
      <c r="AF93" s="6" t="str">
        <f>IF(ISERROR(lookups!AE86),"",lookups!AE86)</f>
        <v/>
      </c>
      <c r="AG93" s="6" t="str">
        <f>IF(ISERROR(lookups!AH86),"",lookups!AH86)</f>
        <v/>
      </c>
      <c r="AH93" s="6" t="str">
        <f>IF(ISERROR(lookups!AK86),"",lookups!AK86)</f>
        <v/>
      </c>
      <c r="AI93" s="6" t="str">
        <f>IF(ISERROR(lookups!AN86),"",lookups!AN86)</f>
        <v/>
      </c>
      <c r="AJ93" s="6" t="str">
        <f>IF(ISERROR(lookups!AQ86),"",lookups!AQ86)</f>
        <v/>
      </c>
      <c r="AK93" s="6" t="str">
        <f>IF(ISERROR(lookups!AT86),"",lookups!AT86)</f>
        <v/>
      </c>
      <c r="AL93" s="6" t="str">
        <f t="shared" si="10"/>
        <v/>
      </c>
      <c r="AM93" s="6" t="str">
        <f t="shared" si="11"/>
        <v/>
      </c>
      <c r="AN93" s="6" t="str">
        <f>IF(ISERROR(lookups!AY86),"",lookups!AY86)</f>
        <v/>
      </c>
      <c r="AO93" s="6" t="str">
        <f t="shared" si="12"/>
        <v/>
      </c>
      <c r="AP93" s="6" t="str">
        <f>IF(ISERROR(lookups!BC86),"",lookups!BC86)</f>
        <v/>
      </c>
      <c r="AQ93" s="124" t="str">
        <f>IF(ISERROR(lookups!BF86),"",lookups!BF86)</f>
        <v/>
      </c>
    </row>
    <row r="94" spans="1:43" x14ac:dyDescent="0.25">
      <c r="A94" t="str">
        <f>IF('5. Trigger species (global)'!B90&lt;&gt;"",'5. Trigger species (global)'!B90,"")</f>
        <v/>
      </c>
      <c r="B94" s="123" t="str">
        <f>IF(ISERROR(lookups!W87),"",lookups!W87)</f>
        <v/>
      </c>
      <c r="C94" s="6" t="str">
        <f>IF(ISERROR(lookups!Z87),"",lookups!Z87)</f>
        <v/>
      </c>
      <c r="D94" s="6" t="str">
        <f>IF(ISERROR(lookups!AC87),"",lookups!AA87)</f>
        <v/>
      </c>
      <c r="E94" s="6" t="str">
        <f>IF(ISERROR(lookups!AF87),"",lookups!AF87)</f>
        <v/>
      </c>
      <c r="F94" s="6" t="str">
        <f>IF(ISERROR(lookups!AI87),"",lookups!AI87)</f>
        <v/>
      </c>
      <c r="G94" s="6" t="str">
        <f>IF(ISERROR(lookups!AL87),"",lookups!AL87)</f>
        <v/>
      </c>
      <c r="H94" s="6" t="str">
        <f>IF(ISERROR(lookups!AO87),"",lookups!AO87)</f>
        <v/>
      </c>
      <c r="I94" s="6" t="str">
        <f>IF(ISERROR(lookups!AR87),"",lookups!AR87)</f>
        <v/>
      </c>
      <c r="J94" s="6" t="str">
        <f>IF(ISERROR(lookups!AU87),"",lookups!AU87)</f>
        <v/>
      </c>
      <c r="K94" s="6" t="str">
        <f>IF(ISERROR(lookups!AU87),"",lookups!AV87)</f>
        <v/>
      </c>
      <c r="L94" s="6" t="str">
        <f>IF(ISERROR(lookups!AW87),"",lookups!AW87)</f>
        <v/>
      </c>
      <c r="M94" s="6" t="str">
        <f>IF(ISERROR(lookups!AY87),"",lookups!AZ87)</f>
        <v/>
      </c>
      <c r="N94" s="6" t="str">
        <f>IF(ISERROR(lookups!BA87),"",lookups!BA87)</f>
        <v/>
      </c>
      <c r="O94" s="6" t="str">
        <f>IF(ISERROR(lookups!BD87),"",lookups!BD87)</f>
        <v/>
      </c>
      <c r="P94" s="123" t="str">
        <f>IF(ISERROR(lookups!X87),"",lookups!X87)</f>
        <v/>
      </c>
      <c r="Q94" s="6" t="str">
        <f>IF(ISERROR(lookups!AA87),"",lookups!AA87)</f>
        <v/>
      </c>
      <c r="R94" s="6" t="str">
        <f>IF(ISERROR(lookups!AD87),"",lookups!AD87)</f>
        <v/>
      </c>
      <c r="S94" s="6" t="str">
        <f>IF(ISERROR(lookups!AG87),"",lookups!AG87)</f>
        <v/>
      </c>
      <c r="T94" s="6" t="str">
        <f>IF(ISERROR(lookups!AJ87),"",lookups!AJ87)</f>
        <v/>
      </c>
      <c r="U94" s="6" t="str">
        <f>IF(ISERROR(lookups!AM87),"",lookups!AM87)</f>
        <v/>
      </c>
      <c r="V94" s="6" t="str">
        <f>IF(ISERROR(lookups!AP87),"",lookups!AP87)</f>
        <v/>
      </c>
      <c r="W94" s="6" t="str">
        <f>IF(ISERROR(lookups!AS87),"",lookups!AS87)</f>
        <v/>
      </c>
      <c r="X94" s="6" t="str">
        <f t="shared" si="7"/>
        <v/>
      </c>
      <c r="Y94" s="6" t="str">
        <f t="shared" si="8"/>
        <v/>
      </c>
      <c r="Z94" s="6" t="str">
        <f>IF(ISERROR(lookups!AX87),"",lookups!AX87)</f>
        <v/>
      </c>
      <c r="AA94" s="6" t="str">
        <f t="shared" si="9"/>
        <v/>
      </c>
      <c r="AB94" s="6" t="str">
        <f>IF(ISERROR(lookups!BB87),"",lookups!BB87)</f>
        <v/>
      </c>
      <c r="AC94" s="6" t="str">
        <f>IF(ISERROR(lookups!BE87),"",lookups!BE87)</f>
        <v/>
      </c>
      <c r="AD94" s="123" t="str">
        <f>IF(ISERROR(lookups!Y87),"",lookups!Y87)</f>
        <v/>
      </c>
      <c r="AE94" s="6" t="str">
        <f>IF(ISERROR(lookups!AB87),"",lookups!AB87)</f>
        <v/>
      </c>
      <c r="AF94" s="6" t="str">
        <f>IF(ISERROR(lookups!AE87),"",lookups!AE87)</f>
        <v/>
      </c>
      <c r="AG94" s="6" t="str">
        <f>IF(ISERROR(lookups!AH87),"",lookups!AH87)</f>
        <v/>
      </c>
      <c r="AH94" s="6" t="str">
        <f>IF(ISERROR(lookups!AK87),"",lookups!AK87)</f>
        <v/>
      </c>
      <c r="AI94" s="6" t="str">
        <f>IF(ISERROR(lookups!AN87),"",lookups!AN87)</f>
        <v/>
      </c>
      <c r="AJ94" s="6" t="str">
        <f>IF(ISERROR(lookups!AQ87),"",lookups!AQ87)</f>
        <v/>
      </c>
      <c r="AK94" s="6" t="str">
        <f>IF(ISERROR(lookups!AT87),"",lookups!AT87)</f>
        <v/>
      </c>
      <c r="AL94" s="6" t="str">
        <f t="shared" si="10"/>
        <v/>
      </c>
      <c r="AM94" s="6" t="str">
        <f t="shared" si="11"/>
        <v/>
      </c>
      <c r="AN94" s="6" t="str">
        <f>IF(ISERROR(lookups!AY87),"",lookups!AY87)</f>
        <v/>
      </c>
      <c r="AO94" s="6" t="str">
        <f t="shared" si="12"/>
        <v/>
      </c>
      <c r="AP94" s="6" t="str">
        <f>IF(ISERROR(lookups!BC87),"",lookups!BC87)</f>
        <v/>
      </c>
      <c r="AQ94" s="124" t="str">
        <f>IF(ISERROR(lookups!BF87),"",lookups!BF87)</f>
        <v/>
      </c>
    </row>
    <row r="95" spans="1:43" x14ac:dyDescent="0.25">
      <c r="A95" t="str">
        <f>IF('5. Trigger species (global)'!B91&lt;&gt;"",'5. Trigger species (global)'!B91,"")</f>
        <v/>
      </c>
      <c r="B95" s="123" t="str">
        <f>IF(ISERROR(lookups!W88),"",lookups!W88)</f>
        <v/>
      </c>
      <c r="C95" s="6" t="str">
        <f>IF(ISERROR(lookups!Z88),"",lookups!Z88)</f>
        <v/>
      </c>
      <c r="D95" s="6" t="str">
        <f>IF(ISERROR(lookups!AC88),"",lookups!AA88)</f>
        <v/>
      </c>
      <c r="E95" s="6" t="str">
        <f>IF(ISERROR(lookups!AF88),"",lookups!AF88)</f>
        <v/>
      </c>
      <c r="F95" s="6" t="str">
        <f>IF(ISERROR(lookups!AI88),"",lookups!AI88)</f>
        <v/>
      </c>
      <c r="G95" s="6" t="str">
        <f>IF(ISERROR(lookups!AL88),"",lookups!AL88)</f>
        <v/>
      </c>
      <c r="H95" s="6" t="str">
        <f>IF(ISERROR(lookups!AO88),"",lookups!AO88)</f>
        <v/>
      </c>
      <c r="I95" s="6" t="str">
        <f>IF(ISERROR(lookups!AR88),"",lookups!AR88)</f>
        <v/>
      </c>
      <c r="J95" s="6" t="str">
        <f>IF(ISERROR(lookups!AU88),"",lookups!AU88)</f>
        <v/>
      </c>
      <c r="K95" s="6" t="str">
        <f>IF(ISERROR(lookups!AU88),"",lookups!AV88)</f>
        <v/>
      </c>
      <c r="L95" s="6" t="str">
        <f>IF(ISERROR(lookups!AW88),"",lookups!AW88)</f>
        <v/>
      </c>
      <c r="M95" s="6" t="str">
        <f>IF(ISERROR(lookups!AY88),"",lookups!AZ88)</f>
        <v/>
      </c>
      <c r="N95" s="6" t="str">
        <f>IF(ISERROR(lookups!BA88),"",lookups!BA88)</f>
        <v/>
      </c>
      <c r="O95" s="6" t="str">
        <f>IF(ISERROR(lookups!BD88),"",lookups!BD88)</f>
        <v/>
      </c>
      <c r="P95" s="123" t="str">
        <f>IF(ISERROR(lookups!X88),"",lookups!X88)</f>
        <v/>
      </c>
      <c r="Q95" s="6" t="str">
        <f>IF(ISERROR(lookups!AA88),"",lookups!AA88)</f>
        <v/>
      </c>
      <c r="R95" s="6" t="str">
        <f>IF(ISERROR(lookups!AD88),"",lookups!AD88)</f>
        <v/>
      </c>
      <c r="S95" s="6" t="str">
        <f>IF(ISERROR(lookups!AG88),"",lookups!AG88)</f>
        <v/>
      </c>
      <c r="T95" s="6" t="str">
        <f>IF(ISERROR(lookups!AJ88),"",lookups!AJ88)</f>
        <v/>
      </c>
      <c r="U95" s="6" t="str">
        <f>IF(ISERROR(lookups!AM88),"",lookups!AM88)</f>
        <v/>
      </c>
      <c r="V95" s="6" t="str">
        <f>IF(ISERROR(lookups!AP88),"",lookups!AP88)</f>
        <v/>
      </c>
      <c r="W95" s="6" t="str">
        <f>IF(ISERROR(lookups!AS88),"",lookups!AS88)</f>
        <v/>
      </c>
      <c r="X95" s="6" t="str">
        <f t="shared" si="7"/>
        <v/>
      </c>
      <c r="Y95" s="6" t="str">
        <f t="shared" si="8"/>
        <v/>
      </c>
      <c r="Z95" s="6" t="str">
        <f>IF(ISERROR(lookups!AX88),"",lookups!AX88)</f>
        <v/>
      </c>
      <c r="AA95" s="6" t="str">
        <f t="shared" si="9"/>
        <v/>
      </c>
      <c r="AB95" s="6" t="str">
        <f>IF(ISERROR(lookups!BB88),"",lookups!BB88)</f>
        <v/>
      </c>
      <c r="AC95" s="6" t="str">
        <f>IF(ISERROR(lookups!BE88),"",lookups!BE88)</f>
        <v/>
      </c>
      <c r="AD95" s="123" t="str">
        <f>IF(ISERROR(lookups!Y88),"",lookups!Y88)</f>
        <v/>
      </c>
      <c r="AE95" s="6" t="str">
        <f>IF(ISERROR(lookups!AB88),"",lookups!AB88)</f>
        <v/>
      </c>
      <c r="AF95" s="6" t="str">
        <f>IF(ISERROR(lookups!AE88),"",lookups!AE88)</f>
        <v/>
      </c>
      <c r="AG95" s="6" t="str">
        <f>IF(ISERROR(lookups!AH88),"",lookups!AH88)</f>
        <v/>
      </c>
      <c r="AH95" s="6" t="str">
        <f>IF(ISERROR(lookups!AK88),"",lookups!AK88)</f>
        <v/>
      </c>
      <c r="AI95" s="6" t="str">
        <f>IF(ISERROR(lookups!AN88),"",lookups!AN88)</f>
        <v/>
      </c>
      <c r="AJ95" s="6" t="str">
        <f>IF(ISERROR(lookups!AQ88),"",lookups!AQ88)</f>
        <v/>
      </c>
      <c r="AK95" s="6" t="str">
        <f>IF(ISERROR(lookups!AT88),"",lookups!AT88)</f>
        <v/>
      </c>
      <c r="AL95" s="6" t="str">
        <f t="shared" si="10"/>
        <v/>
      </c>
      <c r="AM95" s="6" t="str">
        <f t="shared" si="11"/>
        <v/>
      </c>
      <c r="AN95" s="6" t="str">
        <f>IF(ISERROR(lookups!AY88),"",lookups!AY88)</f>
        <v/>
      </c>
      <c r="AO95" s="6" t="str">
        <f t="shared" si="12"/>
        <v/>
      </c>
      <c r="AP95" s="6" t="str">
        <f>IF(ISERROR(lookups!BC88),"",lookups!BC88)</f>
        <v/>
      </c>
      <c r="AQ95" s="124" t="str">
        <f>IF(ISERROR(lookups!BF88),"",lookups!BF88)</f>
        <v/>
      </c>
    </row>
    <row r="96" spans="1:43" x14ac:dyDescent="0.25">
      <c r="A96" t="str">
        <f>IF('5. Trigger species (global)'!B92&lt;&gt;"",'5. Trigger species (global)'!B92,"")</f>
        <v/>
      </c>
      <c r="B96" s="123" t="str">
        <f>IF(ISERROR(lookups!W89),"",lookups!W89)</f>
        <v/>
      </c>
      <c r="C96" s="6" t="str">
        <f>IF(ISERROR(lookups!Z89),"",lookups!Z89)</f>
        <v/>
      </c>
      <c r="D96" s="6" t="str">
        <f>IF(ISERROR(lookups!AC89),"",lookups!AA89)</f>
        <v/>
      </c>
      <c r="E96" s="6" t="str">
        <f>IF(ISERROR(lookups!AF89),"",lookups!AF89)</f>
        <v/>
      </c>
      <c r="F96" s="6" t="str">
        <f>IF(ISERROR(lookups!AI89),"",lookups!AI89)</f>
        <v/>
      </c>
      <c r="G96" s="6" t="str">
        <f>IF(ISERROR(lookups!AL89),"",lookups!AL89)</f>
        <v/>
      </c>
      <c r="H96" s="6" t="str">
        <f>IF(ISERROR(lookups!AO89),"",lookups!AO89)</f>
        <v/>
      </c>
      <c r="I96" s="6" t="str">
        <f>IF(ISERROR(lookups!AR89),"",lookups!AR89)</f>
        <v/>
      </c>
      <c r="J96" s="6" t="str">
        <f>IF(ISERROR(lookups!AU89),"",lookups!AU89)</f>
        <v/>
      </c>
      <c r="K96" s="6" t="str">
        <f>IF(ISERROR(lookups!AU89),"",lookups!AV89)</f>
        <v/>
      </c>
      <c r="L96" s="6" t="str">
        <f>IF(ISERROR(lookups!AW89),"",lookups!AW89)</f>
        <v/>
      </c>
      <c r="M96" s="6" t="str">
        <f>IF(ISERROR(lookups!AY89),"",lookups!AZ89)</f>
        <v/>
      </c>
      <c r="N96" s="6" t="str">
        <f>IF(ISERROR(lookups!BA89),"",lookups!BA89)</f>
        <v/>
      </c>
      <c r="O96" s="6" t="str">
        <f>IF(ISERROR(lookups!BD89),"",lookups!BD89)</f>
        <v/>
      </c>
      <c r="P96" s="123" t="str">
        <f>IF(ISERROR(lookups!X89),"",lookups!X89)</f>
        <v/>
      </c>
      <c r="Q96" s="6" t="str">
        <f>IF(ISERROR(lookups!AA89),"",lookups!AA89)</f>
        <v/>
      </c>
      <c r="R96" s="6" t="str">
        <f>IF(ISERROR(lookups!AD89),"",lookups!AD89)</f>
        <v/>
      </c>
      <c r="S96" s="6" t="str">
        <f>IF(ISERROR(lookups!AG89),"",lookups!AG89)</f>
        <v/>
      </c>
      <c r="T96" s="6" t="str">
        <f>IF(ISERROR(lookups!AJ89),"",lookups!AJ89)</f>
        <v/>
      </c>
      <c r="U96" s="6" t="str">
        <f>IF(ISERROR(lookups!AM89),"",lookups!AM89)</f>
        <v/>
      </c>
      <c r="V96" s="6" t="str">
        <f>IF(ISERROR(lookups!AP89),"",lookups!AP89)</f>
        <v/>
      </c>
      <c r="W96" s="6" t="str">
        <f>IF(ISERROR(lookups!AS89),"",lookups!AS89)</f>
        <v/>
      </c>
      <c r="X96" s="6" t="str">
        <f t="shared" si="7"/>
        <v/>
      </c>
      <c r="Y96" s="6" t="str">
        <f t="shared" si="8"/>
        <v/>
      </c>
      <c r="Z96" s="6" t="str">
        <f>IF(ISERROR(lookups!AX89),"",lookups!AX89)</f>
        <v/>
      </c>
      <c r="AA96" s="6" t="str">
        <f t="shared" si="9"/>
        <v/>
      </c>
      <c r="AB96" s="6" t="str">
        <f>IF(ISERROR(lookups!BB89),"",lookups!BB89)</f>
        <v/>
      </c>
      <c r="AC96" s="6" t="str">
        <f>IF(ISERROR(lookups!BE89),"",lookups!BE89)</f>
        <v/>
      </c>
      <c r="AD96" s="123" t="str">
        <f>IF(ISERROR(lookups!Y89),"",lookups!Y89)</f>
        <v/>
      </c>
      <c r="AE96" s="6" t="str">
        <f>IF(ISERROR(lookups!AB89),"",lookups!AB89)</f>
        <v/>
      </c>
      <c r="AF96" s="6" t="str">
        <f>IF(ISERROR(lookups!AE89),"",lookups!AE89)</f>
        <v/>
      </c>
      <c r="AG96" s="6" t="str">
        <f>IF(ISERROR(lookups!AH89),"",lookups!AH89)</f>
        <v/>
      </c>
      <c r="AH96" s="6" t="str">
        <f>IF(ISERROR(lookups!AK89),"",lookups!AK89)</f>
        <v/>
      </c>
      <c r="AI96" s="6" t="str">
        <f>IF(ISERROR(lookups!AN89),"",lookups!AN89)</f>
        <v/>
      </c>
      <c r="AJ96" s="6" t="str">
        <f>IF(ISERROR(lookups!AQ89),"",lookups!AQ89)</f>
        <v/>
      </c>
      <c r="AK96" s="6" t="str">
        <f>IF(ISERROR(lookups!AT89),"",lookups!AT89)</f>
        <v/>
      </c>
      <c r="AL96" s="6" t="str">
        <f t="shared" si="10"/>
        <v/>
      </c>
      <c r="AM96" s="6" t="str">
        <f t="shared" si="11"/>
        <v/>
      </c>
      <c r="AN96" s="6" t="str">
        <f>IF(ISERROR(lookups!AY89),"",lookups!AY89)</f>
        <v/>
      </c>
      <c r="AO96" s="6" t="str">
        <f t="shared" si="12"/>
        <v/>
      </c>
      <c r="AP96" s="6" t="str">
        <f>IF(ISERROR(lookups!BC89),"",lookups!BC89)</f>
        <v/>
      </c>
      <c r="AQ96" s="124" t="str">
        <f>IF(ISERROR(lookups!BF89),"",lookups!BF89)</f>
        <v/>
      </c>
    </row>
    <row r="97" spans="1:43" x14ac:dyDescent="0.25">
      <c r="A97" t="str">
        <f>IF('5. Trigger species (global)'!B93&lt;&gt;"",'5. Trigger species (global)'!B93,"")</f>
        <v/>
      </c>
      <c r="B97" s="123" t="str">
        <f>IF(ISERROR(lookups!W90),"",lookups!W90)</f>
        <v/>
      </c>
      <c r="C97" s="6" t="str">
        <f>IF(ISERROR(lookups!Z90),"",lookups!Z90)</f>
        <v/>
      </c>
      <c r="D97" s="6" t="str">
        <f>IF(ISERROR(lookups!AC90),"",lookups!AA90)</f>
        <v/>
      </c>
      <c r="E97" s="6" t="str">
        <f>IF(ISERROR(lookups!AF90),"",lookups!AF90)</f>
        <v/>
      </c>
      <c r="F97" s="6" t="str">
        <f>IF(ISERROR(lookups!AI90),"",lookups!AI90)</f>
        <v/>
      </c>
      <c r="G97" s="6" t="str">
        <f>IF(ISERROR(lookups!AL90),"",lookups!AL90)</f>
        <v/>
      </c>
      <c r="H97" s="6" t="str">
        <f>IF(ISERROR(lookups!AO90),"",lookups!AO90)</f>
        <v/>
      </c>
      <c r="I97" s="6" t="str">
        <f>IF(ISERROR(lookups!AR90),"",lookups!AR90)</f>
        <v/>
      </c>
      <c r="J97" s="6" t="str">
        <f>IF(ISERROR(lookups!AU90),"",lookups!AU90)</f>
        <v/>
      </c>
      <c r="K97" s="6" t="str">
        <f>IF(ISERROR(lookups!AU90),"",lookups!AV90)</f>
        <v/>
      </c>
      <c r="L97" s="6" t="str">
        <f>IF(ISERROR(lookups!AW90),"",lookups!AW90)</f>
        <v/>
      </c>
      <c r="M97" s="6" t="str">
        <f>IF(ISERROR(lookups!AY90),"",lookups!AZ90)</f>
        <v/>
      </c>
      <c r="N97" s="6" t="str">
        <f>IF(ISERROR(lookups!BA90),"",lookups!BA90)</f>
        <v/>
      </c>
      <c r="O97" s="6" t="str">
        <f>IF(ISERROR(lookups!BD90),"",lookups!BD90)</f>
        <v/>
      </c>
      <c r="P97" s="123" t="str">
        <f>IF(ISERROR(lookups!X90),"",lookups!X90)</f>
        <v/>
      </c>
      <c r="Q97" s="6" t="str">
        <f>IF(ISERROR(lookups!AA90),"",lookups!AA90)</f>
        <v/>
      </c>
      <c r="R97" s="6" t="str">
        <f>IF(ISERROR(lookups!AD90),"",lookups!AD90)</f>
        <v/>
      </c>
      <c r="S97" s="6" t="str">
        <f>IF(ISERROR(lookups!AG90),"",lookups!AG90)</f>
        <v/>
      </c>
      <c r="T97" s="6" t="str">
        <f>IF(ISERROR(lookups!AJ90),"",lookups!AJ90)</f>
        <v/>
      </c>
      <c r="U97" s="6" t="str">
        <f>IF(ISERROR(lookups!AM90),"",lookups!AM90)</f>
        <v/>
      </c>
      <c r="V97" s="6" t="str">
        <f>IF(ISERROR(lookups!AP90),"",lookups!AP90)</f>
        <v/>
      </c>
      <c r="W97" s="6" t="str">
        <f>IF(ISERROR(lookups!AS90),"",lookups!AS90)</f>
        <v/>
      </c>
      <c r="X97" s="6" t="str">
        <f t="shared" si="7"/>
        <v/>
      </c>
      <c r="Y97" s="6" t="str">
        <f t="shared" si="8"/>
        <v/>
      </c>
      <c r="Z97" s="6" t="str">
        <f>IF(ISERROR(lookups!AX90),"",lookups!AX90)</f>
        <v/>
      </c>
      <c r="AA97" s="6" t="str">
        <f t="shared" si="9"/>
        <v/>
      </c>
      <c r="AB97" s="6" t="str">
        <f>IF(ISERROR(lookups!BB90),"",lookups!BB90)</f>
        <v/>
      </c>
      <c r="AC97" s="6" t="str">
        <f>IF(ISERROR(lookups!BE90),"",lookups!BE90)</f>
        <v/>
      </c>
      <c r="AD97" s="123" t="str">
        <f>IF(ISERROR(lookups!Y90),"",lookups!Y90)</f>
        <v/>
      </c>
      <c r="AE97" s="6" t="str">
        <f>IF(ISERROR(lookups!AB90),"",lookups!AB90)</f>
        <v/>
      </c>
      <c r="AF97" s="6" t="str">
        <f>IF(ISERROR(lookups!AE90),"",lookups!AE90)</f>
        <v/>
      </c>
      <c r="AG97" s="6" t="str">
        <f>IF(ISERROR(lookups!AH90),"",lookups!AH90)</f>
        <v/>
      </c>
      <c r="AH97" s="6" t="str">
        <f>IF(ISERROR(lookups!AK90),"",lookups!AK90)</f>
        <v/>
      </c>
      <c r="AI97" s="6" t="str">
        <f>IF(ISERROR(lookups!AN90),"",lookups!AN90)</f>
        <v/>
      </c>
      <c r="AJ97" s="6" t="str">
        <f>IF(ISERROR(lookups!AQ90),"",lookups!AQ90)</f>
        <v/>
      </c>
      <c r="AK97" s="6" t="str">
        <f>IF(ISERROR(lookups!AT90),"",lookups!AT90)</f>
        <v/>
      </c>
      <c r="AL97" s="6" t="str">
        <f t="shared" si="10"/>
        <v/>
      </c>
      <c r="AM97" s="6" t="str">
        <f t="shared" si="11"/>
        <v/>
      </c>
      <c r="AN97" s="6" t="str">
        <f>IF(ISERROR(lookups!AY90),"",lookups!AY90)</f>
        <v/>
      </c>
      <c r="AO97" s="6" t="str">
        <f t="shared" si="12"/>
        <v/>
      </c>
      <c r="AP97" s="6" t="str">
        <f>IF(ISERROR(lookups!BC90),"",lookups!BC90)</f>
        <v/>
      </c>
      <c r="AQ97" s="124" t="str">
        <f>IF(ISERROR(lookups!BF90),"",lookups!BF90)</f>
        <v/>
      </c>
    </row>
    <row r="98" spans="1:43" x14ac:dyDescent="0.25">
      <c r="A98" t="str">
        <f>IF('5. Trigger species (global)'!B94&lt;&gt;"",'5. Trigger species (global)'!B94,"")</f>
        <v/>
      </c>
      <c r="B98" s="123" t="str">
        <f>IF(ISERROR(lookups!W91),"",lookups!W91)</f>
        <v/>
      </c>
      <c r="C98" s="6" t="str">
        <f>IF(ISERROR(lookups!Z91),"",lookups!Z91)</f>
        <v/>
      </c>
      <c r="D98" s="6" t="str">
        <f>IF(ISERROR(lookups!AC91),"",lookups!AA91)</f>
        <v/>
      </c>
      <c r="E98" s="6" t="str">
        <f>IF(ISERROR(lookups!AF91),"",lookups!AF91)</f>
        <v/>
      </c>
      <c r="F98" s="6" t="str">
        <f>IF(ISERROR(lookups!AI91),"",lookups!AI91)</f>
        <v/>
      </c>
      <c r="G98" s="6" t="str">
        <f>IF(ISERROR(lookups!AL91),"",lookups!AL91)</f>
        <v/>
      </c>
      <c r="H98" s="6" t="str">
        <f>IF(ISERROR(lookups!AO91),"",lookups!AO91)</f>
        <v/>
      </c>
      <c r="I98" s="6" t="str">
        <f>IF(ISERROR(lookups!AR91),"",lookups!AR91)</f>
        <v/>
      </c>
      <c r="J98" s="6" t="str">
        <f>IF(ISERROR(lookups!AU91),"",lookups!AU91)</f>
        <v/>
      </c>
      <c r="K98" s="6" t="str">
        <f>IF(ISERROR(lookups!AU91),"",lookups!AV91)</f>
        <v/>
      </c>
      <c r="L98" s="6" t="str">
        <f>IF(ISERROR(lookups!AW91),"",lookups!AW91)</f>
        <v/>
      </c>
      <c r="M98" s="6" t="str">
        <f>IF(ISERROR(lookups!AY91),"",lookups!AZ91)</f>
        <v/>
      </c>
      <c r="N98" s="6" t="str">
        <f>IF(ISERROR(lookups!BA91),"",lookups!BA91)</f>
        <v/>
      </c>
      <c r="O98" s="6" t="str">
        <f>IF(ISERROR(lookups!BD91),"",lookups!BD91)</f>
        <v/>
      </c>
      <c r="P98" s="123" t="str">
        <f>IF(ISERROR(lookups!X91),"",lookups!X91)</f>
        <v/>
      </c>
      <c r="Q98" s="6" t="str">
        <f>IF(ISERROR(lookups!AA91),"",lookups!AA91)</f>
        <v/>
      </c>
      <c r="R98" s="6" t="str">
        <f>IF(ISERROR(lookups!AD91),"",lookups!AD91)</f>
        <v/>
      </c>
      <c r="S98" s="6" t="str">
        <f>IF(ISERROR(lookups!AG91),"",lookups!AG91)</f>
        <v/>
      </c>
      <c r="T98" s="6" t="str">
        <f>IF(ISERROR(lookups!AJ91),"",lookups!AJ91)</f>
        <v/>
      </c>
      <c r="U98" s="6" t="str">
        <f>IF(ISERROR(lookups!AM91),"",lookups!AM91)</f>
        <v/>
      </c>
      <c r="V98" s="6" t="str">
        <f>IF(ISERROR(lookups!AP91),"",lookups!AP91)</f>
        <v/>
      </c>
      <c r="W98" s="6" t="str">
        <f>IF(ISERROR(lookups!AS91),"",lookups!AS91)</f>
        <v/>
      </c>
      <c r="X98" s="6" t="str">
        <f t="shared" si="7"/>
        <v/>
      </c>
      <c r="Y98" s="6" t="str">
        <f t="shared" si="8"/>
        <v/>
      </c>
      <c r="Z98" s="6" t="str">
        <f>IF(ISERROR(lookups!AX91),"",lookups!AX91)</f>
        <v/>
      </c>
      <c r="AA98" s="6" t="str">
        <f t="shared" si="9"/>
        <v/>
      </c>
      <c r="AB98" s="6" t="str">
        <f>IF(ISERROR(lookups!BB91),"",lookups!BB91)</f>
        <v/>
      </c>
      <c r="AC98" s="6" t="str">
        <f>IF(ISERROR(lookups!BE91),"",lookups!BE91)</f>
        <v/>
      </c>
      <c r="AD98" s="123" t="str">
        <f>IF(ISERROR(lookups!Y91),"",lookups!Y91)</f>
        <v/>
      </c>
      <c r="AE98" s="6" t="str">
        <f>IF(ISERROR(lookups!AB91),"",lookups!AB91)</f>
        <v/>
      </c>
      <c r="AF98" s="6" t="str">
        <f>IF(ISERROR(lookups!AE91),"",lookups!AE91)</f>
        <v/>
      </c>
      <c r="AG98" s="6" t="str">
        <f>IF(ISERROR(lookups!AH91),"",lookups!AH91)</f>
        <v/>
      </c>
      <c r="AH98" s="6" t="str">
        <f>IF(ISERROR(lookups!AK91),"",lookups!AK91)</f>
        <v/>
      </c>
      <c r="AI98" s="6" t="str">
        <f>IF(ISERROR(lookups!AN91),"",lookups!AN91)</f>
        <v/>
      </c>
      <c r="AJ98" s="6" t="str">
        <f>IF(ISERROR(lookups!AQ91),"",lookups!AQ91)</f>
        <v/>
      </c>
      <c r="AK98" s="6" t="str">
        <f>IF(ISERROR(lookups!AT91),"",lookups!AT91)</f>
        <v/>
      </c>
      <c r="AL98" s="6" t="str">
        <f t="shared" si="10"/>
        <v/>
      </c>
      <c r="AM98" s="6" t="str">
        <f t="shared" si="11"/>
        <v/>
      </c>
      <c r="AN98" s="6" t="str">
        <f>IF(ISERROR(lookups!AY91),"",lookups!AY91)</f>
        <v/>
      </c>
      <c r="AO98" s="6" t="str">
        <f t="shared" si="12"/>
        <v/>
      </c>
      <c r="AP98" s="6" t="str">
        <f>IF(ISERROR(lookups!BC91),"",lookups!BC91)</f>
        <v/>
      </c>
      <c r="AQ98" s="124" t="str">
        <f>IF(ISERROR(lookups!BF91),"",lookups!BF91)</f>
        <v/>
      </c>
    </row>
    <row r="99" spans="1:43" x14ac:dyDescent="0.25">
      <c r="A99" t="str">
        <f>IF('5. Trigger species (global)'!B95&lt;&gt;"",'5. Trigger species (global)'!B95,"")</f>
        <v/>
      </c>
      <c r="B99" s="123" t="str">
        <f>IF(ISERROR(lookups!W92),"",lookups!W92)</f>
        <v/>
      </c>
      <c r="C99" s="6" t="str">
        <f>IF(ISERROR(lookups!Z92),"",lookups!Z92)</f>
        <v/>
      </c>
      <c r="D99" s="6" t="str">
        <f>IF(ISERROR(lookups!AC92),"",lookups!AA92)</f>
        <v/>
      </c>
      <c r="E99" s="6" t="str">
        <f>IF(ISERROR(lookups!AF92),"",lookups!AF92)</f>
        <v/>
      </c>
      <c r="F99" s="6" t="str">
        <f>IF(ISERROR(lookups!AI92),"",lookups!AI92)</f>
        <v/>
      </c>
      <c r="G99" s="6" t="str">
        <f>IF(ISERROR(lookups!AL92),"",lookups!AL92)</f>
        <v/>
      </c>
      <c r="H99" s="6" t="str">
        <f>IF(ISERROR(lookups!AO92),"",lookups!AO92)</f>
        <v/>
      </c>
      <c r="I99" s="6" t="str">
        <f>IF(ISERROR(lookups!AR92),"",lookups!AR92)</f>
        <v/>
      </c>
      <c r="J99" s="6" t="str">
        <f>IF(ISERROR(lookups!AU92),"",lookups!AU92)</f>
        <v/>
      </c>
      <c r="K99" s="6" t="str">
        <f>IF(ISERROR(lookups!AU92),"",lookups!AV92)</f>
        <v/>
      </c>
      <c r="L99" s="6" t="str">
        <f>IF(ISERROR(lookups!AW92),"",lookups!AW92)</f>
        <v/>
      </c>
      <c r="M99" s="6" t="str">
        <f>IF(ISERROR(lookups!AY92),"",lookups!AZ92)</f>
        <v/>
      </c>
      <c r="N99" s="6" t="str">
        <f>IF(ISERROR(lookups!BA92),"",lookups!BA92)</f>
        <v/>
      </c>
      <c r="O99" s="6" t="str">
        <f>IF(ISERROR(lookups!BD92),"",lookups!BD92)</f>
        <v/>
      </c>
      <c r="P99" s="123" t="str">
        <f>IF(ISERROR(lookups!X92),"",lookups!X92)</f>
        <v/>
      </c>
      <c r="Q99" s="6" t="str">
        <f>IF(ISERROR(lookups!AA92),"",lookups!AA92)</f>
        <v/>
      </c>
      <c r="R99" s="6" t="str">
        <f>IF(ISERROR(lookups!AD92),"",lookups!AD92)</f>
        <v/>
      </c>
      <c r="S99" s="6" t="str">
        <f>IF(ISERROR(lookups!AG92),"",lookups!AG92)</f>
        <v/>
      </c>
      <c r="T99" s="6" t="str">
        <f>IF(ISERROR(lookups!AJ92),"",lookups!AJ92)</f>
        <v/>
      </c>
      <c r="U99" s="6" t="str">
        <f>IF(ISERROR(lookups!AM92),"",lookups!AM92)</f>
        <v/>
      </c>
      <c r="V99" s="6" t="str">
        <f>IF(ISERROR(lookups!AP92),"",lookups!AP92)</f>
        <v/>
      </c>
      <c r="W99" s="6" t="str">
        <f>IF(ISERROR(lookups!AS92),"",lookups!AS92)</f>
        <v/>
      </c>
      <c r="X99" s="6" t="str">
        <f t="shared" si="7"/>
        <v/>
      </c>
      <c r="Y99" s="6" t="str">
        <f t="shared" si="8"/>
        <v/>
      </c>
      <c r="Z99" s="6" t="str">
        <f>IF(ISERROR(lookups!AX92),"",lookups!AX92)</f>
        <v/>
      </c>
      <c r="AA99" s="6" t="str">
        <f t="shared" si="9"/>
        <v/>
      </c>
      <c r="AB99" s="6" t="str">
        <f>IF(ISERROR(lookups!BB92),"",lookups!BB92)</f>
        <v/>
      </c>
      <c r="AC99" s="6" t="str">
        <f>IF(ISERROR(lookups!BE92),"",lookups!BE92)</f>
        <v/>
      </c>
      <c r="AD99" s="123" t="str">
        <f>IF(ISERROR(lookups!Y92),"",lookups!Y92)</f>
        <v/>
      </c>
      <c r="AE99" s="6" t="str">
        <f>IF(ISERROR(lookups!AB92),"",lookups!AB92)</f>
        <v/>
      </c>
      <c r="AF99" s="6" t="str">
        <f>IF(ISERROR(lookups!AE92),"",lookups!AE92)</f>
        <v/>
      </c>
      <c r="AG99" s="6" t="str">
        <f>IF(ISERROR(lookups!AH92),"",lookups!AH92)</f>
        <v/>
      </c>
      <c r="AH99" s="6" t="str">
        <f>IF(ISERROR(lookups!AK92),"",lookups!AK92)</f>
        <v/>
      </c>
      <c r="AI99" s="6" t="str">
        <f>IF(ISERROR(lookups!AN92),"",lookups!AN92)</f>
        <v/>
      </c>
      <c r="AJ99" s="6" t="str">
        <f>IF(ISERROR(lookups!AQ92),"",lookups!AQ92)</f>
        <v/>
      </c>
      <c r="AK99" s="6" t="str">
        <f>IF(ISERROR(lookups!AT92),"",lookups!AT92)</f>
        <v/>
      </c>
      <c r="AL99" s="6" t="str">
        <f t="shared" si="10"/>
        <v/>
      </c>
      <c r="AM99" s="6" t="str">
        <f t="shared" si="11"/>
        <v/>
      </c>
      <c r="AN99" s="6" t="str">
        <f>IF(ISERROR(lookups!AY92),"",lookups!AY92)</f>
        <v/>
      </c>
      <c r="AO99" s="6" t="str">
        <f t="shared" si="12"/>
        <v/>
      </c>
      <c r="AP99" s="6" t="str">
        <f>IF(ISERROR(lookups!BC92),"",lookups!BC92)</f>
        <v/>
      </c>
      <c r="AQ99" s="124" t="str">
        <f>IF(ISERROR(lookups!BF92),"",lookups!BF92)</f>
        <v/>
      </c>
    </row>
    <row r="100" spans="1:43" x14ac:dyDescent="0.25">
      <c r="A100" t="str">
        <f>IF('5. Trigger species (global)'!B96&lt;&gt;"",'5. Trigger species (global)'!B96,"")</f>
        <v/>
      </c>
      <c r="B100" s="123" t="str">
        <f>IF(ISERROR(lookups!W93),"",lookups!W93)</f>
        <v/>
      </c>
      <c r="C100" s="6" t="str">
        <f>IF(ISERROR(lookups!Z93),"",lookups!Z93)</f>
        <v/>
      </c>
      <c r="D100" s="6" t="str">
        <f>IF(ISERROR(lookups!AC93),"",lookups!AA93)</f>
        <v/>
      </c>
      <c r="E100" s="6" t="str">
        <f>IF(ISERROR(lookups!AF93),"",lookups!AF93)</f>
        <v/>
      </c>
      <c r="F100" s="6" t="str">
        <f>IF(ISERROR(lookups!AI93),"",lookups!AI93)</f>
        <v/>
      </c>
      <c r="G100" s="6" t="str">
        <f>IF(ISERROR(lookups!AL93),"",lookups!AL93)</f>
        <v/>
      </c>
      <c r="H100" s="6" t="str">
        <f>IF(ISERROR(lookups!AO93),"",lookups!AO93)</f>
        <v/>
      </c>
      <c r="I100" s="6" t="str">
        <f>IF(ISERROR(lookups!AR93),"",lookups!AR93)</f>
        <v/>
      </c>
      <c r="J100" s="6" t="str">
        <f>IF(ISERROR(lookups!AU93),"",lookups!AU93)</f>
        <v/>
      </c>
      <c r="K100" s="6" t="str">
        <f>IF(ISERROR(lookups!AU93),"",lookups!AV93)</f>
        <v/>
      </c>
      <c r="L100" s="6" t="str">
        <f>IF(ISERROR(lookups!AW93),"",lookups!AW93)</f>
        <v/>
      </c>
      <c r="M100" s="6" t="str">
        <f>IF(ISERROR(lookups!AY93),"",lookups!AZ93)</f>
        <v/>
      </c>
      <c r="N100" s="6" t="str">
        <f>IF(ISERROR(lookups!BA93),"",lookups!BA93)</f>
        <v/>
      </c>
      <c r="O100" s="6" t="str">
        <f>IF(ISERROR(lookups!BD93),"",lookups!BD93)</f>
        <v/>
      </c>
      <c r="P100" s="123" t="str">
        <f>IF(ISERROR(lookups!X93),"",lookups!X93)</f>
        <v/>
      </c>
      <c r="Q100" s="6" t="str">
        <f>IF(ISERROR(lookups!AA93),"",lookups!AA93)</f>
        <v/>
      </c>
      <c r="R100" s="6" t="str">
        <f>IF(ISERROR(lookups!AD93),"",lookups!AD93)</f>
        <v/>
      </c>
      <c r="S100" s="6" t="str">
        <f>IF(ISERROR(lookups!AG93),"",lookups!AG93)</f>
        <v/>
      </c>
      <c r="T100" s="6" t="str">
        <f>IF(ISERROR(lookups!AJ93),"",lookups!AJ93)</f>
        <v/>
      </c>
      <c r="U100" s="6" t="str">
        <f>IF(ISERROR(lookups!AM93),"",lookups!AM93)</f>
        <v/>
      </c>
      <c r="V100" s="6" t="str">
        <f>IF(ISERROR(lookups!AP93),"",lookups!AP93)</f>
        <v/>
      </c>
      <c r="W100" s="6" t="str">
        <f>IF(ISERROR(lookups!AS93),"",lookups!AS93)</f>
        <v/>
      </c>
      <c r="X100" s="6" t="str">
        <f t="shared" si="7"/>
        <v/>
      </c>
      <c r="Y100" s="6" t="str">
        <f t="shared" si="8"/>
        <v/>
      </c>
      <c r="Z100" s="6" t="str">
        <f>IF(ISERROR(lookups!AX93),"",lookups!AX93)</f>
        <v/>
      </c>
      <c r="AA100" s="6" t="str">
        <f t="shared" si="9"/>
        <v/>
      </c>
      <c r="AB100" s="6" t="str">
        <f>IF(ISERROR(lookups!BB93),"",lookups!BB93)</f>
        <v/>
      </c>
      <c r="AC100" s="6" t="str">
        <f>IF(ISERROR(lookups!BE93),"",lookups!BE93)</f>
        <v/>
      </c>
      <c r="AD100" s="123" t="str">
        <f>IF(ISERROR(lookups!Y93),"",lookups!Y93)</f>
        <v/>
      </c>
      <c r="AE100" s="6" t="str">
        <f>IF(ISERROR(lookups!AB93),"",lookups!AB93)</f>
        <v/>
      </c>
      <c r="AF100" s="6" t="str">
        <f>IF(ISERROR(lookups!AE93),"",lookups!AE93)</f>
        <v/>
      </c>
      <c r="AG100" s="6" t="str">
        <f>IF(ISERROR(lookups!AH93),"",lookups!AH93)</f>
        <v/>
      </c>
      <c r="AH100" s="6" t="str">
        <f>IF(ISERROR(lookups!AK93),"",lookups!AK93)</f>
        <v/>
      </c>
      <c r="AI100" s="6" t="str">
        <f>IF(ISERROR(lookups!AN93),"",lookups!AN93)</f>
        <v/>
      </c>
      <c r="AJ100" s="6" t="str">
        <f>IF(ISERROR(lookups!AQ93),"",lookups!AQ93)</f>
        <v/>
      </c>
      <c r="AK100" s="6" t="str">
        <f>IF(ISERROR(lookups!AT93),"",lookups!AT93)</f>
        <v/>
      </c>
      <c r="AL100" s="6" t="str">
        <f t="shared" si="10"/>
        <v/>
      </c>
      <c r="AM100" s="6" t="str">
        <f t="shared" si="11"/>
        <v/>
      </c>
      <c r="AN100" s="6" t="str">
        <f>IF(ISERROR(lookups!AY93),"",lookups!AY93)</f>
        <v/>
      </c>
      <c r="AO100" s="6" t="str">
        <f t="shared" si="12"/>
        <v/>
      </c>
      <c r="AP100" s="6" t="str">
        <f>IF(ISERROR(lookups!BC93),"",lookups!BC93)</f>
        <v/>
      </c>
      <c r="AQ100" s="124" t="str">
        <f>IF(ISERROR(lookups!BF93),"",lookups!BF93)</f>
        <v/>
      </c>
    </row>
    <row r="101" spans="1:43" x14ac:dyDescent="0.25">
      <c r="A101" t="str">
        <f>IF('5. Trigger species (global)'!B97&lt;&gt;"",'5. Trigger species (global)'!B97,"")</f>
        <v/>
      </c>
      <c r="B101" s="123" t="str">
        <f>IF(ISERROR(lookups!W94),"",lookups!W94)</f>
        <v/>
      </c>
      <c r="C101" s="6" t="str">
        <f>IF(ISERROR(lookups!Z94),"",lookups!Z94)</f>
        <v/>
      </c>
      <c r="D101" s="6" t="str">
        <f>IF(ISERROR(lookups!AC94),"",lookups!AA94)</f>
        <v/>
      </c>
      <c r="E101" s="6" t="str">
        <f>IF(ISERROR(lookups!AF94),"",lookups!AF94)</f>
        <v/>
      </c>
      <c r="F101" s="6" t="str">
        <f>IF(ISERROR(lookups!AI94),"",lookups!AI94)</f>
        <v/>
      </c>
      <c r="G101" s="6" t="str">
        <f>IF(ISERROR(lookups!AL94),"",lookups!AL94)</f>
        <v/>
      </c>
      <c r="H101" s="6" t="str">
        <f>IF(ISERROR(lookups!AO94),"",lookups!AO94)</f>
        <v/>
      </c>
      <c r="I101" s="6" t="str">
        <f>IF(ISERROR(lookups!AR94),"",lookups!AR94)</f>
        <v/>
      </c>
      <c r="J101" s="6" t="str">
        <f>IF(ISERROR(lookups!AU94),"",lookups!AU94)</f>
        <v/>
      </c>
      <c r="K101" s="6" t="str">
        <f>IF(ISERROR(lookups!AU94),"",lookups!AV94)</f>
        <v/>
      </c>
      <c r="L101" s="6" t="str">
        <f>IF(ISERROR(lookups!AW94),"",lookups!AW94)</f>
        <v/>
      </c>
      <c r="M101" s="6" t="str">
        <f>IF(ISERROR(lookups!AY94),"",lookups!AZ94)</f>
        <v/>
      </c>
      <c r="N101" s="6" t="str">
        <f>IF(ISERROR(lookups!BA94),"",lookups!BA94)</f>
        <v/>
      </c>
      <c r="O101" s="6" t="str">
        <f>IF(ISERROR(lookups!BD94),"",lookups!BD94)</f>
        <v/>
      </c>
      <c r="P101" s="123" t="str">
        <f>IF(ISERROR(lookups!X94),"",lookups!X94)</f>
        <v/>
      </c>
      <c r="Q101" s="6" t="str">
        <f>IF(ISERROR(lookups!AA94),"",lookups!AA94)</f>
        <v/>
      </c>
      <c r="R101" s="6" t="str">
        <f>IF(ISERROR(lookups!AD94),"",lookups!AD94)</f>
        <v/>
      </c>
      <c r="S101" s="6" t="str">
        <f>IF(ISERROR(lookups!AG94),"",lookups!AG94)</f>
        <v/>
      </c>
      <c r="T101" s="6" t="str">
        <f>IF(ISERROR(lookups!AJ94),"",lookups!AJ94)</f>
        <v/>
      </c>
      <c r="U101" s="6" t="str">
        <f>IF(ISERROR(lookups!AM94),"",lookups!AM94)</f>
        <v/>
      </c>
      <c r="V101" s="6" t="str">
        <f>IF(ISERROR(lookups!AP94),"",lookups!AP94)</f>
        <v/>
      </c>
      <c r="W101" s="6" t="str">
        <f>IF(ISERROR(lookups!AS94),"",lookups!AS94)</f>
        <v/>
      </c>
      <c r="X101" s="6" t="str">
        <f t="shared" si="7"/>
        <v/>
      </c>
      <c r="Y101" s="6" t="str">
        <f t="shared" si="8"/>
        <v/>
      </c>
      <c r="Z101" s="6" t="str">
        <f>IF(ISERROR(lookups!AX94),"",lookups!AX94)</f>
        <v/>
      </c>
      <c r="AA101" s="6" t="str">
        <f t="shared" si="9"/>
        <v/>
      </c>
      <c r="AB101" s="6" t="str">
        <f>IF(ISERROR(lookups!BB94),"",lookups!BB94)</f>
        <v/>
      </c>
      <c r="AC101" s="6" t="str">
        <f>IF(ISERROR(lookups!BE94),"",lookups!BE94)</f>
        <v/>
      </c>
      <c r="AD101" s="123" t="str">
        <f>IF(ISERROR(lookups!Y94),"",lookups!Y94)</f>
        <v/>
      </c>
      <c r="AE101" s="6" t="str">
        <f>IF(ISERROR(lookups!AB94),"",lookups!AB94)</f>
        <v/>
      </c>
      <c r="AF101" s="6" t="str">
        <f>IF(ISERROR(lookups!AE94),"",lookups!AE94)</f>
        <v/>
      </c>
      <c r="AG101" s="6" t="str">
        <f>IF(ISERROR(lookups!AH94),"",lookups!AH94)</f>
        <v/>
      </c>
      <c r="AH101" s="6" t="str">
        <f>IF(ISERROR(lookups!AK94),"",lookups!AK94)</f>
        <v/>
      </c>
      <c r="AI101" s="6" t="str">
        <f>IF(ISERROR(lookups!AN94),"",lookups!AN94)</f>
        <v/>
      </c>
      <c r="AJ101" s="6" t="str">
        <f>IF(ISERROR(lookups!AQ94),"",lookups!AQ94)</f>
        <v/>
      </c>
      <c r="AK101" s="6" t="str">
        <f>IF(ISERROR(lookups!AT94),"",lookups!AT94)</f>
        <v/>
      </c>
      <c r="AL101" s="6" t="str">
        <f t="shared" si="10"/>
        <v/>
      </c>
      <c r="AM101" s="6" t="str">
        <f t="shared" si="11"/>
        <v/>
      </c>
      <c r="AN101" s="6" t="str">
        <f>IF(ISERROR(lookups!AY94),"",lookups!AY94)</f>
        <v/>
      </c>
      <c r="AO101" s="6" t="str">
        <f t="shared" si="12"/>
        <v/>
      </c>
      <c r="AP101" s="6" t="str">
        <f>IF(ISERROR(lookups!BC94),"",lookups!BC94)</f>
        <v/>
      </c>
      <c r="AQ101" s="124" t="str">
        <f>IF(ISERROR(lookups!BF94),"",lookups!BF94)</f>
        <v/>
      </c>
    </row>
    <row r="102" spans="1:43" x14ac:dyDescent="0.25">
      <c r="A102" t="str">
        <f>IF('5. Trigger species (global)'!B98&lt;&gt;"",'5. Trigger species (global)'!B98,"")</f>
        <v/>
      </c>
      <c r="B102" s="123" t="str">
        <f>IF(ISERROR(lookups!W95),"",lookups!W95)</f>
        <v/>
      </c>
      <c r="C102" s="6" t="str">
        <f>IF(ISERROR(lookups!Z95),"",lookups!Z95)</f>
        <v/>
      </c>
      <c r="D102" s="6" t="str">
        <f>IF(ISERROR(lookups!AC95),"",lookups!AA95)</f>
        <v/>
      </c>
      <c r="E102" s="6" t="str">
        <f>IF(ISERROR(lookups!AF95),"",lookups!AF95)</f>
        <v/>
      </c>
      <c r="F102" s="6" t="str">
        <f>IF(ISERROR(lookups!AI95),"",lookups!AI95)</f>
        <v/>
      </c>
      <c r="G102" s="6" t="str">
        <f>IF(ISERROR(lookups!AL95),"",lookups!AL95)</f>
        <v/>
      </c>
      <c r="H102" s="6" t="str">
        <f>IF(ISERROR(lookups!AO95),"",lookups!AO95)</f>
        <v/>
      </c>
      <c r="I102" s="6" t="str">
        <f>IF(ISERROR(lookups!AR95),"",lookups!AR95)</f>
        <v/>
      </c>
      <c r="J102" s="6" t="str">
        <f>IF(ISERROR(lookups!AU95),"",lookups!AU95)</f>
        <v/>
      </c>
      <c r="K102" s="6" t="str">
        <f>IF(ISERROR(lookups!AU95),"",lookups!AV95)</f>
        <v/>
      </c>
      <c r="L102" s="6" t="str">
        <f>IF(ISERROR(lookups!AW95),"",lookups!AW95)</f>
        <v/>
      </c>
      <c r="M102" s="6" t="str">
        <f>IF(ISERROR(lookups!AY95),"",lookups!AZ95)</f>
        <v/>
      </c>
      <c r="N102" s="6" t="str">
        <f>IF(ISERROR(lookups!BA95),"",lookups!BA95)</f>
        <v/>
      </c>
      <c r="O102" s="6" t="str">
        <f>IF(ISERROR(lookups!BD95),"",lookups!BD95)</f>
        <v/>
      </c>
      <c r="P102" s="123" t="str">
        <f>IF(ISERROR(lookups!X95),"",lookups!X95)</f>
        <v/>
      </c>
      <c r="Q102" s="6" t="str">
        <f>IF(ISERROR(lookups!AA95),"",lookups!AA95)</f>
        <v/>
      </c>
      <c r="R102" s="6" t="str">
        <f>IF(ISERROR(lookups!AD95),"",lookups!AD95)</f>
        <v/>
      </c>
      <c r="S102" s="6" t="str">
        <f>IF(ISERROR(lookups!AG95),"",lookups!AG95)</f>
        <v/>
      </c>
      <c r="T102" s="6" t="str">
        <f>IF(ISERROR(lookups!AJ95),"",lookups!AJ95)</f>
        <v/>
      </c>
      <c r="U102" s="6" t="str">
        <f>IF(ISERROR(lookups!AM95),"",lookups!AM95)</f>
        <v/>
      </c>
      <c r="V102" s="6" t="str">
        <f>IF(ISERROR(lookups!AP95),"",lookups!AP95)</f>
        <v/>
      </c>
      <c r="W102" s="6" t="str">
        <f>IF(ISERROR(lookups!AS95),"",lookups!AS95)</f>
        <v/>
      </c>
      <c r="X102" s="6" t="str">
        <f t="shared" si="7"/>
        <v/>
      </c>
      <c r="Y102" s="6" t="str">
        <f t="shared" si="8"/>
        <v/>
      </c>
      <c r="Z102" s="6" t="str">
        <f>IF(ISERROR(lookups!AX95),"",lookups!AX95)</f>
        <v/>
      </c>
      <c r="AA102" s="6" t="str">
        <f t="shared" si="9"/>
        <v/>
      </c>
      <c r="AB102" s="6" t="str">
        <f>IF(ISERROR(lookups!BB95),"",lookups!BB95)</f>
        <v/>
      </c>
      <c r="AC102" s="6" t="str">
        <f>IF(ISERROR(lookups!BE95),"",lookups!BE95)</f>
        <v/>
      </c>
      <c r="AD102" s="123" t="str">
        <f>IF(ISERROR(lookups!Y95),"",lookups!Y95)</f>
        <v/>
      </c>
      <c r="AE102" s="6" t="str">
        <f>IF(ISERROR(lookups!AB95),"",lookups!AB95)</f>
        <v/>
      </c>
      <c r="AF102" s="6" t="str">
        <f>IF(ISERROR(lookups!AE95),"",lookups!AE95)</f>
        <v/>
      </c>
      <c r="AG102" s="6" t="str">
        <f>IF(ISERROR(lookups!AH95),"",lookups!AH95)</f>
        <v/>
      </c>
      <c r="AH102" s="6" t="str">
        <f>IF(ISERROR(lookups!AK95),"",lookups!AK95)</f>
        <v/>
      </c>
      <c r="AI102" s="6" t="str">
        <f>IF(ISERROR(lookups!AN95),"",lookups!AN95)</f>
        <v/>
      </c>
      <c r="AJ102" s="6" t="str">
        <f>IF(ISERROR(lookups!AQ95),"",lookups!AQ95)</f>
        <v/>
      </c>
      <c r="AK102" s="6" t="str">
        <f>IF(ISERROR(lookups!AT95),"",lookups!AT95)</f>
        <v/>
      </c>
      <c r="AL102" s="6" t="str">
        <f t="shared" si="10"/>
        <v/>
      </c>
      <c r="AM102" s="6" t="str">
        <f t="shared" si="11"/>
        <v/>
      </c>
      <c r="AN102" s="6" t="str">
        <f>IF(ISERROR(lookups!AY95),"",lookups!AY95)</f>
        <v/>
      </c>
      <c r="AO102" s="6" t="str">
        <f t="shared" si="12"/>
        <v/>
      </c>
      <c r="AP102" s="6" t="str">
        <f>IF(ISERROR(lookups!BC95),"",lookups!BC95)</f>
        <v/>
      </c>
      <c r="AQ102" s="124" t="str">
        <f>IF(ISERROR(lookups!BF95),"",lookups!BF95)</f>
        <v/>
      </c>
    </row>
    <row r="103" spans="1:43" x14ac:dyDescent="0.25">
      <c r="A103" t="str">
        <f>IF('5. Trigger species (global)'!B99&lt;&gt;"",'5. Trigger species (global)'!B99,"")</f>
        <v/>
      </c>
      <c r="B103" s="123" t="str">
        <f>IF(ISERROR(lookups!W96),"",lookups!W96)</f>
        <v/>
      </c>
      <c r="C103" s="6" t="str">
        <f>IF(ISERROR(lookups!Z96),"",lookups!Z96)</f>
        <v/>
      </c>
      <c r="D103" s="6" t="str">
        <f>IF(ISERROR(lookups!AC96),"",lookups!AA96)</f>
        <v/>
      </c>
      <c r="E103" s="6" t="str">
        <f>IF(ISERROR(lookups!AF96),"",lookups!AF96)</f>
        <v/>
      </c>
      <c r="F103" s="6" t="str">
        <f>IF(ISERROR(lookups!AI96),"",lookups!AI96)</f>
        <v/>
      </c>
      <c r="G103" s="6" t="str">
        <f>IF(ISERROR(lookups!AL96),"",lookups!AL96)</f>
        <v/>
      </c>
      <c r="H103" s="6" t="str">
        <f>IF(ISERROR(lookups!AO96),"",lookups!AO96)</f>
        <v/>
      </c>
      <c r="I103" s="6" t="str">
        <f>IF(ISERROR(lookups!AR96),"",lookups!AR96)</f>
        <v/>
      </c>
      <c r="J103" s="6" t="str">
        <f>IF(ISERROR(lookups!AU96),"",lookups!AU96)</f>
        <v/>
      </c>
      <c r="K103" s="6" t="str">
        <f>IF(ISERROR(lookups!AU96),"",lookups!AV96)</f>
        <v/>
      </c>
      <c r="L103" s="6" t="str">
        <f>IF(ISERROR(lookups!AW96),"",lookups!AW96)</f>
        <v/>
      </c>
      <c r="M103" s="6" t="str">
        <f>IF(ISERROR(lookups!AY96),"",lookups!AZ96)</f>
        <v/>
      </c>
      <c r="N103" s="6" t="str">
        <f>IF(ISERROR(lookups!BA96),"",lookups!BA96)</f>
        <v/>
      </c>
      <c r="O103" s="6" t="str">
        <f>IF(ISERROR(lookups!BD96),"",lookups!BD96)</f>
        <v/>
      </c>
      <c r="P103" s="123" t="str">
        <f>IF(ISERROR(lookups!X96),"",lookups!X96)</f>
        <v/>
      </c>
      <c r="Q103" s="6" t="str">
        <f>IF(ISERROR(lookups!AA96),"",lookups!AA96)</f>
        <v/>
      </c>
      <c r="R103" s="6" t="str">
        <f>IF(ISERROR(lookups!AD96),"",lookups!AD96)</f>
        <v/>
      </c>
      <c r="S103" s="6" t="str">
        <f>IF(ISERROR(lookups!AG96),"",lookups!AG96)</f>
        <v/>
      </c>
      <c r="T103" s="6" t="str">
        <f>IF(ISERROR(lookups!AJ96),"",lookups!AJ96)</f>
        <v/>
      </c>
      <c r="U103" s="6" t="str">
        <f>IF(ISERROR(lookups!AM96),"",lookups!AM96)</f>
        <v/>
      </c>
      <c r="V103" s="6" t="str">
        <f>IF(ISERROR(lookups!AP96),"",lookups!AP96)</f>
        <v/>
      </c>
      <c r="W103" s="6" t="str">
        <f>IF(ISERROR(lookups!AS96),"",lookups!AS96)</f>
        <v/>
      </c>
      <c r="X103" s="6" t="str">
        <f t="shared" si="7"/>
        <v/>
      </c>
      <c r="Y103" s="6" t="str">
        <f t="shared" si="8"/>
        <v/>
      </c>
      <c r="Z103" s="6" t="str">
        <f>IF(ISERROR(lookups!AX96),"",lookups!AX96)</f>
        <v/>
      </c>
      <c r="AA103" s="6" t="str">
        <f t="shared" si="9"/>
        <v/>
      </c>
      <c r="AB103" s="6" t="str">
        <f>IF(ISERROR(lookups!BB96),"",lookups!BB96)</f>
        <v/>
      </c>
      <c r="AC103" s="6" t="str">
        <f>IF(ISERROR(lookups!BE96),"",lookups!BE96)</f>
        <v/>
      </c>
      <c r="AD103" s="123" t="str">
        <f>IF(ISERROR(lookups!Y96),"",lookups!Y96)</f>
        <v/>
      </c>
      <c r="AE103" s="6" t="str">
        <f>IF(ISERROR(lookups!AB96),"",lookups!AB96)</f>
        <v/>
      </c>
      <c r="AF103" s="6" t="str">
        <f>IF(ISERROR(lookups!AE96),"",lookups!AE96)</f>
        <v/>
      </c>
      <c r="AG103" s="6" t="str">
        <f>IF(ISERROR(lookups!AH96),"",lookups!AH96)</f>
        <v/>
      </c>
      <c r="AH103" s="6" t="str">
        <f>IF(ISERROR(lookups!AK96),"",lookups!AK96)</f>
        <v/>
      </c>
      <c r="AI103" s="6" t="str">
        <f>IF(ISERROR(lookups!AN96),"",lookups!AN96)</f>
        <v/>
      </c>
      <c r="AJ103" s="6" t="str">
        <f>IF(ISERROR(lookups!AQ96),"",lookups!AQ96)</f>
        <v/>
      </c>
      <c r="AK103" s="6" t="str">
        <f>IF(ISERROR(lookups!AT96),"",lookups!AT96)</f>
        <v/>
      </c>
      <c r="AL103" s="6" t="str">
        <f t="shared" si="10"/>
        <v/>
      </c>
      <c r="AM103" s="6" t="str">
        <f t="shared" si="11"/>
        <v/>
      </c>
      <c r="AN103" s="6" t="str">
        <f>IF(ISERROR(lookups!AY96),"",lookups!AY96)</f>
        <v/>
      </c>
      <c r="AO103" s="6" t="str">
        <f t="shared" si="12"/>
        <v/>
      </c>
      <c r="AP103" s="6" t="str">
        <f>IF(ISERROR(lookups!BC96),"",lookups!BC96)</f>
        <v/>
      </c>
      <c r="AQ103" s="124" t="str">
        <f>IF(ISERROR(lookups!BF96),"",lookups!BF96)</f>
        <v/>
      </c>
    </row>
    <row r="104" spans="1:43" x14ac:dyDescent="0.25">
      <c r="A104" t="str">
        <f>IF('5. Trigger species (global)'!B100&lt;&gt;"",'5. Trigger species (global)'!B100,"")</f>
        <v/>
      </c>
      <c r="B104" s="123" t="str">
        <f>IF(ISERROR(lookups!W97),"",lookups!W97)</f>
        <v/>
      </c>
      <c r="C104" s="6" t="str">
        <f>IF(ISERROR(lookups!Z97),"",lookups!Z97)</f>
        <v/>
      </c>
      <c r="D104" s="6" t="str">
        <f>IF(ISERROR(lookups!AC97),"",lookups!AA97)</f>
        <v/>
      </c>
      <c r="E104" s="6" t="str">
        <f>IF(ISERROR(lookups!AF97),"",lookups!AF97)</f>
        <v/>
      </c>
      <c r="F104" s="6" t="str">
        <f>IF(ISERROR(lookups!AI97),"",lookups!AI97)</f>
        <v/>
      </c>
      <c r="G104" s="6" t="str">
        <f>IF(ISERROR(lookups!AL97),"",lookups!AL97)</f>
        <v/>
      </c>
      <c r="H104" s="6" t="str">
        <f>IF(ISERROR(lookups!AO97),"",lookups!AO97)</f>
        <v/>
      </c>
      <c r="I104" s="6" t="str">
        <f>IF(ISERROR(lookups!AR97),"",lookups!AR97)</f>
        <v/>
      </c>
      <c r="J104" s="6" t="str">
        <f>IF(ISERROR(lookups!AU97),"",lookups!AU97)</f>
        <v/>
      </c>
      <c r="K104" s="6" t="str">
        <f>IF(ISERROR(lookups!AU97),"",lookups!AV97)</f>
        <v/>
      </c>
      <c r="L104" s="6" t="str">
        <f>IF(ISERROR(lookups!AW97),"",lookups!AW97)</f>
        <v/>
      </c>
      <c r="M104" s="6" t="str">
        <f>IF(ISERROR(lookups!AY97),"",lookups!AZ97)</f>
        <v/>
      </c>
      <c r="N104" s="6" t="str">
        <f>IF(ISERROR(lookups!BA97),"",lookups!BA97)</f>
        <v/>
      </c>
      <c r="O104" s="6" t="str">
        <f>IF(ISERROR(lookups!BD97),"",lookups!BD97)</f>
        <v/>
      </c>
      <c r="P104" s="123" t="str">
        <f>IF(ISERROR(lookups!X97),"",lookups!X97)</f>
        <v/>
      </c>
      <c r="Q104" s="6" t="str">
        <f>IF(ISERROR(lookups!AA97),"",lookups!AA97)</f>
        <v/>
      </c>
      <c r="R104" s="6" t="str">
        <f>IF(ISERROR(lookups!AD97),"",lookups!AD97)</f>
        <v/>
      </c>
      <c r="S104" s="6" t="str">
        <f>IF(ISERROR(lookups!AG97),"",lookups!AG97)</f>
        <v/>
      </c>
      <c r="T104" s="6" t="str">
        <f>IF(ISERROR(lookups!AJ97),"",lookups!AJ97)</f>
        <v/>
      </c>
      <c r="U104" s="6" t="str">
        <f>IF(ISERROR(lookups!AM97),"",lookups!AM97)</f>
        <v/>
      </c>
      <c r="V104" s="6" t="str">
        <f>IF(ISERROR(lookups!AP97),"",lookups!AP97)</f>
        <v/>
      </c>
      <c r="W104" s="6" t="str">
        <f>IF(ISERROR(lookups!AS97),"",lookups!AS97)</f>
        <v/>
      </c>
      <c r="X104" s="6" t="str">
        <f t="shared" si="7"/>
        <v/>
      </c>
      <c r="Y104" s="6" t="str">
        <f t="shared" si="8"/>
        <v/>
      </c>
      <c r="Z104" s="6" t="str">
        <f>IF(ISERROR(lookups!AX97),"",lookups!AX97)</f>
        <v/>
      </c>
      <c r="AA104" s="6" t="str">
        <f t="shared" si="9"/>
        <v/>
      </c>
      <c r="AB104" s="6" t="str">
        <f>IF(ISERROR(lookups!BB97),"",lookups!BB97)</f>
        <v/>
      </c>
      <c r="AC104" s="6" t="str">
        <f>IF(ISERROR(lookups!BE97),"",lookups!BE97)</f>
        <v/>
      </c>
      <c r="AD104" s="123" t="str">
        <f>IF(ISERROR(lookups!Y97),"",lookups!Y97)</f>
        <v/>
      </c>
      <c r="AE104" s="6" t="str">
        <f>IF(ISERROR(lookups!AB97),"",lookups!AB97)</f>
        <v/>
      </c>
      <c r="AF104" s="6" t="str">
        <f>IF(ISERROR(lookups!AE97),"",lookups!AE97)</f>
        <v/>
      </c>
      <c r="AG104" s="6" t="str">
        <f>IF(ISERROR(lookups!AH97),"",lookups!AH97)</f>
        <v/>
      </c>
      <c r="AH104" s="6" t="str">
        <f>IF(ISERROR(lookups!AK97),"",lookups!AK97)</f>
        <v/>
      </c>
      <c r="AI104" s="6" t="str">
        <f>IF(ISERROR(lookups!AN97),"",lookups!AN97)</f>
        <v/>
      </c>
      <c r="AJ104" s="6" t="str">
        <f>IF(ISERROR(lookups!AQ97),"",lookups!AQ97)</f>
        <v/>
      </c>
      <c r="AK104" s="6" t="str">
        <f>IF(ISERROR(lookups!AT97),"",lookups!AT97)</f>
        <v/>
      </c>
      <c r="AL104" s="6" t="str">
        <f t="shared" si="10"/>
        <v/>
      </c>
      <c r="AM104" s="6" t="str">
        <f t="shared" si="11"/>
        <v/>
      </c>
      <c r="AN104" s="6" t="str">
        <f>IF(ISERROR(lookups!AY97),"",lookups!AY97)</f>
        <v/>
      </c>
      <c r="AO104" s="6" t="str">
        <f t="shared" si="12"/>
        <v/>
      </c>
      <c r="AP104" s="6" t="str">
        <f>IF(ISERROR(lookups!BC97),"",lookups!BC97)</f>
        <v/>
      </c>
      <c r="AQ104" s="124" t="str">
        <f>IF(ISERROR(lookups!BF97),"",lookups!BF97)</f>
        <v/>
      </c>
    </row>
    <row r="105" spans="1:43" x14ac:dyDescent="0.25">
      <c r="A105" t="str">
        <f>IF('5. Trigger species (global)'!B101&lt;&gt;"",'5. Trigger species (global)'!B101,"")</f>
        <v/>
      </c>
      <c r="B105" s="123" t="str">
        <f>IF(ISERROR(lookups!W98),"",lookups!W98)</f>
        <v/>
      </c>
      <c r="C105" s="6" t="str">
        <f>IF(ISERROR(lookups!Z98),"",lookups!Z98)</f>
        <v/>
      </c>
      <c r="D105" s="6" t="str">
        <f>IF(ISERROR(lookups!AC98),"",lookups!AA98)</f>
        <v/>
      </c>
      <c r="E105" s="6" t="str">
        <f>IF(ISERROR(lookups!AF98),"",lookups!AF98)</f>
        <v/>
      </c>
      <c r="F105" s="6" t="str">
        <f>IF(ISERROR(lookups!AI98),"",lookups!AI98)</f>
        <v/>
      </c>
      <c r="G105" s="6" t="str">
        <f>IF(ISERROR(lookups!AL98),"",lookups!AL98)</f>
        <v/>
      </c>
      <c r="H105" s="6" t="str">
        <f>IF(ISERROR(lookups!AO98),"",lookups!AO98)</f>
        <v/>
      </c>
      <c r="I105" s="6" t="str">
        <f>IF(ISERROR(lookups!AR98),"",lookups!AR98)</f>
        <v/>
      </c>
      <c r="J105" s="6" t="str">
        <f>IF(ISERROR(lookups!AU98),"",lookups!AU98)</f>
        <v/>
      </c>
      <c r="K105" s="6" t="str">
        <f>IF(ISERROR(lookups!AU98),"",lookups!AV98)</f>
        <v/>
      </c>
      <c r="L105" s="6" t="str">
        <f>IF(ISERROR(lookups!AW98),"",lookups!AW98)</f>
        <v/>
      </c>
      <c r="M105" s="6" t="str">
        <f>IF(ISERROR(lookups!AY98),"",lookups!AZ98)</f>
        <v/>
      </c>
      <c r="N105" s="6" t="str">
        <f>IF(ISERROR(lookups!BA98),"",lookups!BA98)</f>
        <v/>
      </c>
      <c r="O105" s="6" t="str">
        <f>IF(ISERROR(lookups!BD98),"",lookups!BD98)</f>
        <v/>
      </c>
      <c r="P105" s="123" t="str">
        <f>IF(ISERROR(lookups!X98),"",lookups!X98)</f>
        <v/>
      </c>
      <c r="Q105" s="6" t="str">
        <f>IF(ISERROR(lookups!AA98),"",lookups!AA98)</f>
        <v/>
      </c>
      <c r="R105" s="6" t="str">
        <f>IF(ISERROR(lookups!AD98),"",lookups!AD98)</f>
        <v/>
      </c>
      <c r="S105" s="6" t="str">
        <f>IF(ISERROR(lookups!AG98),"",lookups!AG98)</f>
        <v/>
      </c>
      <c r="T105" s="6" t="str">
        <f>IF(ISERROR(lookups!AJ98),"",lookups!AJ98)</f>
        <v/>
      </c>
      <c r="U105" s="6" t="str">
        <f>IF(ISERROR(lookups!AM98),"",lookups!AM98)</f>
        <v/>
      </c>
      <c r="V105" s="6" t="str">
        <f>IF(ISERROR(lookups!AP98),"",lookups!AP98)</f>
        <v/>
      </c>
      <c r="W105" s="6" t="str">
        <f>IF(ISERROR(lookups!AS98),"",lookups!AS98)</f>
        <v/>
      </c>
      <c r="X105" s="6" t="str">
        <f t="shared" si="7"/>
        <v/>
      </c>
      <c r="Y105" s="6" t="str">
        <f t="shared" si="8"/>
        <v/>
      </c>
      <c r="Z105" s="6" t="str">
        <f>IF(ISERROR(lookups!AX98),"",lookups!AX98)</f>
        <v/>
      </c>
      <c r="AA105" s="6" t="str">
        <f t="shared" si="9"/>
        <v/>
      </c>
      <c r="AB105" s="6" t="str">
        <f>IF(ISERROR(lookups!BB98),"",lookups!BB98)</f>
        <v/>
      </c>
      <c r="AC105" s="6" t="str">
        <f>IF(ISERROR(lookups!BE98),"",lookups!BE98)</f>
        <v/>
      </c>
      <c r="AD105" s="123" t="str">
        <f>IF(ISERROR(lookups!Y98),"",lookups!Y98)</f>
        <v/>
      </c>
      <c r="AE105" s="6" t="str">
        <f>IF(ISERROR(lookups!AB98),"",lookups!AB98)</f>
        <v/>
      </c>
      <c r="AF105" s="6" t="str">
        <f>IF(ISERROR(lookups!AE98),"",lookups!AE98)</f>
        <v/>
      </c>
      <c r="AG105" s="6" t="str">
        <f>IF(ISERROR(lookups!AH98),"",lookups!AH98)</f>
        <v/>
      </c>
      <c r="AH105" s="6" t="str">
        <f>IF(ISERROR(lookups!AK98),"",lookups!AK98)</f>
        <v/>
      </c>
      <c r="AI105" s="6" t="str">
        <f>IF(ISERROR(lookups!AN98),"",lookups!AN98)</f>
        <v/>
      </c>
      <c r="AJ105" s="6" t="str">
        <f>IF(ISERROR(lookups!AQ98),"",lookups!AQ98)</f>
        <v/>
      </c>
      <c r="AK105" s="6" t="str">
        <f>IF(ISERROR(lookups!AT98),"",lookups!AT98)</f>
        <v/>
      </c>
      <c r="AL105" s="6" t="str">
        <f t="shared" si="10"/>
        <v/>
      </c>
      <c r="AM105" s="6" t="str">
        <f t="shared" si="11"/>
        <v/>
      </c>
      <c r="AN105" s="6" t="str">
        <f>IF(ISERROR(lookups!AY98),"",lookups!AY98)</f>
        <v/>
      </c>
      <c r="AO105" s="6" t="str">
        <f t="shared" si="12"/>
        <v/>
      </c>
      <c r="AP105" s="6" t="str">
        <f>IF(ISERROR(lookups!BC98),"",lookups!BC98)</f>
        <v/>
      </c>
      <c r="AQ105" s="124" t="str">
        <f>IF(ISERROR(lookups!BF98),"",lookups!BF98)</f>
        <v/>
      </c>
    </row>
    <row r="106" spans="1:43" x14ac:dyDescent="0.25">
      <c r="A106" t="str">
        <f>IF('5. Trigger species (global)'!B102&lt;&gt;"",'5. Trigger species (global)'!B102,"")</f>
        <v/>
      </c>
      <c r="B106" s="123" t="str">
        <f>IF(ISERROR(lookups!W99),"",lookups!W99)</f>
        <v/>
      </c>
      <c r="C106" s="6" t="str">
        <f>IF(ISERROR(lookups!Z99),"",lookups!Z99)</f>
        <v/>
      </c>
      <c r="D106" s="6" t="str">
        <f>IF(ISERROR(lookups!AC99),"",lookups!AA99)</f>
        <v/>
      </c>
      <c r="E106" s="6" t="str">
        <f>IF(ISERROR(lookups!AF99),"",lookups!AF99)</f>
        <v/>
      </c>
      <c r="F106" s="6" t="str">
        <f>IF(ISERROR(lookups!AI99),"",lookups!AI99)</f>
        <v/>
      </c>
      <c r="G106" s="6" t="str">
        <f>IF(ISERROR(lookups!AL99),"",lookups!AL99)</f>
        <v/>
      </c>
      <c r="H106" s="6" t="str">
        <f>IF(ISERROR(lookups!AO99),"",lookups!AO99)</f>
        <v/>
      </c>
      <c r="I106" s="6" t="str">
        <f>IF(ISERROR(lookups!AR99),"",lookups!AR99)</f>
        <v/>
      </c>
      <c r="J106" s="6" t="str">
        <f>IF(ISERROR(lookups!AU99),"",lookups!AU99)</f>
        <v/>
      </c>
      <c r="K106" s="6" t="str">
        <f>IF(ISERROR(lookups!AU99),"",lookups!AV99)</f>
        <v/>
      </c>
      <c r="L106" s="6" t="str">
        <f>IF(ISERROR(lookups!AW99),"",lookups!AW99)</f>
        <v/>
      </c>
      <c r="M106" s="6" t="str">
        <f>IF(ISERROR(lookups!AY99),"",lookups!AZ99)</f>
        <v/>
      </c>
      <c r="N106" s="6" t="str">
        <f>IF(ISERROR(lookups!BA99),"",lookups!BA99)</f>
        <v/>
      </c>
      <c r="O106" s="6" t="str">
        <f>IF(ISERROR(lookups!BD99),"",lookups!BD99)</f>
        <v/>
      </c>
      <c r="P106" s="123" t="str">
        <f>IF(ISERROR(lookups!X99),"",lookups!X99)</f>
        <v/>
      </c>
      <c r="Q106" s="6" t="str">
        <f>IF(ISERROR(lookups!AA99),"",lookups!AA99)</f>
        <v/>
      </c>
      <c r="R106" s="6" t="str">
        <f>IF(ISERROR(lookups!AD99),"",lookups!AD99)</f>
        <v/>
      </c>
      <c r="S106" s="6" t="str">
        <f>IF(ISERROR(lookups!AG99),"",lookups!AG99)</f>
        <v/>
      </c>
      <c r="T106" s="6" t="str">
        <f>IF(ISERROR(lookups!AJ99),"",lookups!AJ99)</f>
        <v/>
      </c>
      <c r="U106" s="6" t="str">
        <f>IF(ISERROR(lookups!AM99),"",lookups!AM99)</f>
        <v/>
      </c>
      <c r="V106" s="6" t="str">
        <f>IF(ISERROR(lookups!AP99),"",lookups!AP99)</f>
        <v/>
      </c>
      <c r="W106" s="6" t="str">
        <f>IF(ISERROR(lookups!AS99),"",lookups!AS99)</f>
        <v/>
      </c>
      <c r="X106" s="6" t="str">
        <f t="shared" si="7"/>
        <v/>
      </c>
      <c r="Y106" s="6" t="str">
        <f t="shared" si="8"/>
        <v/>
      </c>
      <c r="Z106" s="6" t="str">
        <f>IF(ISERROR(lookups!AX99),"",lookups!AX99)</f>
        <v/>
      </c>
      <c r="AA106" s="6" t="str">
        <f t="shared" si="9"/>
        <v/>
      </c>
      <c r="AB106" s="6" t="str">
        <f>IF(ISERROR(lookups!BB99),"",lookups!BB99)</f>
        <v/>
      </c>
      <c r="AC106" s="6" t="str">
        <f>IF(ISERROR(lookups!BE99),"",lookups!BE99)</f>
        <v/>
      </c>
      <c r="AD106" s="123" t="str">
        <f>IF(ISERROR(lookups!Y99),"",lookups!Y99)</f>
        <v/>
      </c>
      <c r="AE106" s="6" t="str">
        <f>IF(ISERROR(lookups!AB99),"",lookups!AB99)</f>
        <v/>
      </c>
      <c r="AF106" s="6" t="str">
        <f>IF(ISERROR(lookups!AE99),"",lookups!AE99)</f>
        <v/>
      </c>
      <c r="AG106" s="6" t="str">
        <f>IF(ISERROR(lookups!AH99),"",lookups!AH99)</f>
        <v/>
      </c>
      <c r="AH106" s="6" t="str">
        <f>IF(ISERROR(lookups!AK99),"",lookups!AK99)</f>
        <v/>
      </c>
      <c r="AI106" s="6" t="str">
        <f>IF(ISERROR(lookups!AN99),"",lookups!AN99)</f>
        <v/>
      </c>
      <c r="AJ106" s="6" t="str">
        <f>IF(ISERROR(lookups!AQ99),"",lookups!AQ99)</f>
        <v/>
      </c>
      <c r="AK106" s="6" t="str">
        <f>IF(ISERROR(lookups!AT99),"",lookups!AT99)</f>
        <v/>
      </c>
      <c r="AL106" s="6" t="str">
        <f t="shared" si="10"/>
        <v/>
      </c>
      <c r="AM106" s="6" t="str">
        <f t="shared" si="11"/>
        <v/>
      </c>
      <c r="AN106" s="6" t="str">
        <f>IF(ISERROR(lookups!AY99),"",lookups!AY99)</f>
        <v/>
      </c>
      <c r="AO106" s="6" t="str">
        <f t="shared" si="12"/>
        <v/>
      </c>
      <c r="AP106" s="6" t="str">
        <f>IF(ISERROR(lookups!BC99),"",lookups!BC99)</f>
        <v/>
      </c>
      <c r="AQ106" s="124" t="str">
        <f>IF(ISERROR(lookups!BF99),"",lookups!BF99)</f>
        <v/>
      </c>
    </row>
    <row r="107" spans="1:43" x14ac:dyDescent="0.25">
      <c r="A107" t="str">
        <f>IF('5. Trigger species (global)'!B103&lt;&gt;"",'5. Trigger species (global)'!B103,"")</f>
        <v/>
      </c>
      <c r="B107" s="123" t="str">
        <f>IF(ISERROR(lookups!W100),"",lookups!W100)</f>
        <v/>
      </c>
      <c r="C107" s="6" t="str">
        <f>IF(ISERROR(lookups!Z100),"",lookups!Z100)</f>
        <v/>
      </c>
      <c r="D107" s="6" t="str">
        <f>IF(ISERROR(lookups!AC100),"",lookups!AA100)</f>
        <v/>
      </c>
      <c r="E107" s="6" t="str">
        <f>IF(ISERROR(lookups!AF100),"",lookups!AF100)</f>
        <v/>
      </c>
      <c r="F107" s="6" t="str">
        <f>IF(ISERROR(lookups!AI100),"",lookups!AI100)</f>
        <v/>
      </c>
      <c r="G107" s="6" t="str">
        <f>IF(ISERROR(lookups!AL100),"",lookups!AL100)</f>
        <v/>
      </c>
      <c r="H107" s="6" t="str">
        <f>IF(ISERROR(lookups!AO100),"",lookups!AO100)</f>
        <v/>
      </c>
      <c r="I107" s="6" t="str">
        <f>IF(ISERROR(lookups!AR100),"",lookups!AR100)</f>
        <v/>
      </c>
      <c r="J107" s="6" t="str">
        <f>IF(ISERROR(lookups!AU100),"",lookups!AU100)</f>
        <v/>
      </c>
      <c r="K107" s="6" t="str">
        <f>IF(ISERROR(lookups!AU100),"",lookups!AV100)</f>
        <v/>
      </c>
      <c r="L107" s="6" t="str">
        <f>IF(ISERROR(lookups!AW100),"",lookups!AW100)</f>
        <v/>
      </c>
      <c r="M107" s="6" t="str">
        <f>IF(ISERROR(lookups!AY100),"",lookups!AZ100)</f>
        <v/>
      </c>
      <c r="N107" s="6" t="str">
        <f>IF(ISERROR(lookups!BA100),"",lookups!BA100)</f>
        <v/>
      </c>
      <c r="O107" s="6" t="str">
        <f>IF(ISERROR(lookups!BD100),"",lookups!BD100)</f>
        <v/>
      </c>
      <c r="P107" s="123" t="str">
        <f>IF(ISERROR(lookups!X100),"",lookups!X100)</f>
        <v/>
      </c>
      <c r="Q107" s="6" t="str">
        <f>IF(ISERROR(lookups!AA100),"",lookups!AA100)</f>
        <v/>
      </c>
      <c r="R107" s="6" t="str">
        <f>IF(ISERROR(lookups!AD100),"",lookups!AD100)</f>
        <v/>
      </c>
      <c r="S107" s="6" t="str">
        <f>IF(ISERROR(lookups!AG100),"",lookups!AG100)</f>
        <v/>
      </c>
      <c r="T107" s="6" t="str">
        <f>IF(ISERROR(lookups!AJ100),"",lookups!AJ100)</f>
        <v/>
      </c>
      <c r="U107" s="6" t="str">
        <f>IF(ISERROR(lookups!AM100),"",lookups!AM100)</f>
        <v/>
      </c>
      <c r="V107" s="6" t="str">
        <f>IF(ISERROR(lookups!AP100),"",lookups!AP100)</f>
        <v/>
      </c>
      <c r="W107" s="6" t="str">
        <f>IF(ISERROR(lookups!AS100),"",lookups!AS100)</f>
        <v/>
      </c>
      <c r="X107" s="6" t="str">
        <f t="shared" si="7"/>
        <v/>
      </c>
      <c r="Y107" s="6" t="str">
        <f t="shared" si="8"/>
        <v/>
      </c>
      <c r="Z107" s="6" t="str">
        <f>IF(ISERROR(lookups!AX100),"",lookups!AX100)</f>
        <v/>
      </c>
      <c r="AA107" s="6" t="str">
        <f t="shared" si="9"/>
        <v/>
      </c>
      <c r="AB107" s="6" t="str">
        <f>IF(ISERROR(lookups!BB100),"",lookups!BB100)</f>
        <v/>
      </c>
      <c r="AC107" s="6" t="str">
        <f>IF(ISERROR(lookups!BE100),"",lookups!BE100)</f>
        <v/>
      </c>
      <c r="AD107" s="123" t="str">
        <f>IF(ISERROR(lookups!Y100),"",lookups!Y100)</f>
        <v/>
      </c>
      <c r="AE107" s="6" t="str">
        <f>IF(ISERROR(lookups!AB100),"",lookups!AB100)</f>
        <v/>
      </c>
      <c r="AF107" s="6" t="str">
        <f>IF(ISERROR(lookups!AE100),"",lookups!AE100)</f>
        <v/>
      </c>
      <c r="AG107" s="6" t="str">
        <f>IF(ISERROR(lookups!AH100),"",lookups!AH100)</f>
        <v/>
      </c>
      <c r="AH107" s="6" t="str">
        <f>IF(ISERROR(lookups!AK100),"",lookups!AK100)</f>
        <v/>
      </c>
      <c r="AI107" s="6" t="str">
        <f>IF(ISERROR(lookups!AN100),"",lookups!AN100)</f>
        <v/>
      </c>
      <c r="AJ107" s="6" t="str">
        <f>IF(ISERROR(lookups!AQ100),"",lookups!AQ100)</f>
        <v/>
      </c>
      <c r="AK107" s="6" t="str">
        <f>IF(ISERROR(lookups!AT100),"",lookups!AT100)</f>
        <v/>
      </c>
      <c r="AL107" s="6" t="str">
        <f t="shared" si="10"/>
        <v/>
      </c>
      <c r="AM107" s="6" t="str">
        <f t="shared" si="11"/>
        <v/>
      </c>
      <c r="AN107" s="6" t="str">
        <f>IF(ISERROR(lookups!AY100),"",lookups!AY100)</f>
        <v/>
      </c>
      <c r="AO107" s="6" t="str">
        <f t="shared" si="12"/>
        <v/>
      </c>
      <c r="AP107" s="6" t="str">
        <f>IF(ISERROR(lookups!BC100),"",lookups!BC100)</f>
        <v/>
      </c>
      <c r="AQ107" s="124" t="str">
        <f>IF(ISERROR(lookups!BF100),"",lookups!BF100)</f>
        <v/>
      </c>
    </row>
    <row r="108" spans="1:43" x14ac:dyDescent="0.25">
      <c r="A108" t="str">
        <f>IF('5. Trigger species (global)'!B104&lt;&gt;"",'5. Trigger species (global)'!B104,"")</f>
        <v/>
      </c>
      <c r="B108" s="123" t="str">
        <f>IF(ISERROR(lookups!W101),"",lookups!W101)</f>
        <v/>
      </c>
      <c r="C108" s="6" t="str">
        <f>IF(ISERROR(lookups!Z101),"",lookups!Z101)</f>
        <v/>
      </c>
      <c r="D108" s="6" t="str">
        <f>IF(ISERROR(lookups!AC101),"",lookups!AA101)</f>
        <v/>
      </c>
      <c r="E108" s="6" t="str">
        <f>IF(ISERROR(lookups!AF101),"",lookups!AF101)</f>
        <v/>
      </c>
      <c r="F108" s="6" t="str">
        <f>IF(ISERROR(lookups!AI101),"",lookups!AI101)</f>
        <v/>
      </c>
      <c r="G108" s="6" t="str">
        <f>IF(ISERROR(lookups!AL101),"",lookups!AL101)</f>
        <v/>
      </c>
      <c r="H108" s="6" t="str">
        <f>IF(ISERROR(lookups!AO101),"",lookups!AO101)</f>
        <v/>
      </c>
      <c r="I108" s="6" t="str">
        <f>IF(ISERROR(lookups!AR101),"",lookups!AR101)</f>
        <v/>
      </c>
      <c r="J108" s="6" t="str">
        <f>IF(ISERROR(lookups!AU101),"",lookups!AU101)</f>
        <v/>
      </c>
      <c r="K108" s="6" t="str">
        <f>IF(ISERROR(lookups!AU101),"",lookups!AV101)</f>
        <v/>
      </c>
      <c r="L108" s="6" t="str">
        <f>IF(ISERROR(lookups!AW101),"",lookups!AW101)</f>
        <v/>
      </c>
      <c r="M108" s="6" t="str">
        <f>IF(ISERROR(lookups!AY101),"",lookups!AZ101)</f>
        <v/>
      </c>
      <c r="N108" s="6" t="str">
        <f>IF(ISERROR(lookups!BA101),"",lookups!BA101)</f>
        <v/>
      </c>
      <c r="O108" s="6" t="str">
        <f>IF(ISERROR(lookups!BD101),"",lookups!BD101)</f>
        <v/>
      </c>
      <c r="P108" s="123" t="str">
        <f>IF(ISERROR(lookups!X101),"",lookups!X101)</f>
        <v/>
      </c>
      <c r="Q108" s="6" t="str">
        <f>IF(ISERROR(lookups!AA101),"",lookups!AA101)</f>
        <v/>
      </c>
      <c r="R108" s="6" t="str">
        <f>IF(ISERROR(lookups!AD101),"",lookups!AD101)</f>
        <v/>
      </c>
      <c r="S108" s="6" t="str">
        <f>IF(ISERROR(lookups!AG101),"",lookups!AG101)</f>
        <v/>
      </c>
      <c r="T108" s="6" t="str">
        <f>IF(ISERROR(lookups!AJ101),"",lookups!AJ101)</f>
        <v/>
      </c>
      <c r="U108" s="6" t="str">
        <f>IF(ISERROR(lookups!AM101),"",lookups!AM101)</f>
        <v/>
      </c>
      <c r="V108" s="6" t="str">
        <f>IF(ISERROR(lookups!AP101),"",lookups!AP101)</f>
        <v/>
      </c>
      <c r="W108" s="6" t="str">
        <f>IF(ISERROR(lookups!AS101),"",lookups!AS101)</f>
        <v/>
      </c>
      <c r="X108" s="6" t="str">
        <f t="shared" si="7"/>
        <v/>
      </c>
      <c r="Y108" s="6" t="str">
        <f t="shared" si="8"/>
        <v/>
      </c>
      <c r="Z108" s="6" t="str">
        <f>IF(ISERROR(lookups!AX101),"",lookups!AX101)</f>
        <v/>
      </c>
      <c r="AA108" s="6" t="str">
        <f t="shared" si="9"/>
        <v/>
      </c>
      <c r="AB108" s="6" t="str">
        <f>IF(ISERROR(lookups!BB101),"",lookups!BB101)</f>
        <v/>
      </c>
      <c r="AC108" s="6" t="str">
        <f>IF(ISERROR(lookups!BE101),"",lookups!BE101)</f>
        <v/>
      </c>
      <c r="AD108" s="123" t="str">
        <f>IF(ISERROR(lookups!Y101),"",lookups!Y101)</f>
        <v/>
      </c>
      <c r="AE108" s="6" t="str">
        <f>IF(ISERROR(lookups!AB101),"",lookups!AB101)</f>
        <v/>
      </c>
      <c r="AF108" s="6" t="str">
        <f>IF(ISERROR(lookups!AE101),"",lookups!AE101)</f>
        <v/>
      </c>
      <c r="AG108" s="6" t="str">
        <f>IF(ISERROR(lookups!AH101),"",lookups!AH101)</f>
        <v/>
      </c>
      <c r="AH108" s="6" t="str">
        <f>IF(ISERROR(lookups!AK101),"",lookups!AK101)</f>
        <v/>
      </c>
      <c r="AI108" s="6" t="str">
        <f>IF(ISERROR(lookups!AN101),"",lookups!AN101)</f>
        <v/>
      </c>
      <c r="AJ108" s="6" t="str">
        <f>IF(ISERROR(lookups!AQ101),"",lookups!AQ101)</f>
        <v/>
      </c>
      <c r="AK108" s="6" t="str">
        <f>IF(ISERROR(lookups!AT101),"",lookups!AT101)</f>
        <v/>
      </c>
      <c r="AL108" s="6" t="str">
        <f t="shared" si="10"/>
        <v/>
      </c>
      <c r="AM108" s="6" t="str">
        <f t="shared" si="11"/>
        <v/>
      </c>
      <c r="AN108" s="6" t="str">
        <f>IF(ISERROR(lookups!AY101),"",lookups!AY101)</f>
        <v/>
      </c>
      <c r="AO108" s="6" t="str">
        <f t="shared" si="12"/>
        <v/>
      </c>
      <c r="AP108" s="6" t="str">
        <f>IF(ISERROR(lookups!BC101),"",lookups!BC101)</f>
        <v/>
      </c>
      <c r="AQ108" s="124" t="str">
        <f>IF(ISERROR(lookups!BF101),"",lookups!BF101)</f>
        <v/>
      </c>
    </row>
    <row r="109" spans="1:43" x14ac:dyDescent="0.25">
      <c r="A109" t="str">
        <f>IF('5. Trigger species (global)'!B105&lt;&gt;"",'5. Trigger species (global)'!B105,"")</f>
        <v/>
      </c>
      <c r="B109" s="123" t="str">
        <f>IF(ISERROR(lookups!W102),"",lookups!W102)</f>
        <v/>
      </c>
      <c r="C109" s="6" t="str">
        <f>IF(ISERROR(lookups!Z102),"",lookups!Z102)</f>
        <v/>
      </c>
      <c r="D109" s="6" t="str">
        <f>IF(ISERROR(lookups!AC102),"",lookups!AA102)</f>
        <v/>
      </c>
      <c r="E109" s="6" t="str">
        <f>IF(ISERROR(lookups!AF102),"",lookups!AF102)</f>
        <v/>
      </c>
      <c r="F109" s="6" t="str">
        <f>IF(ISERROR(lookups!AI102),"",lookups!AI102)</f>
        <v/>
      </c>
      <c r="G109" s="6" t="str">
        <f>IF(ISERROR(lookups!AL102),"",lookups!AL102)</f>
        <v/>
      </c>
      <c r="H109" s="6" t="str">
        <f>IF(ISERROR(lookups!AO102),"",lookups!AO102)</f>
        <v/>
      </c>
      <c r="I109" s="6" t="str">
        <f>IF(ISERROR(lookups!AR102),"",lookups!AR102)</f>
        <v/>
      </c>
      <c r="J109" s="6" t="str">
        <f>IF(ISERROR(lookups!AU102),"",lookups!AU102)</f>
        <v/>
      </c>
      <c r="K109" s="6" t="str">
        <f>IF(ISERROR(lookups!AU102),"",lookups!AV102)</f>
        <v/>
      </c>
      <c r="L109" s="6" t="str">
        <f>IF(ISERROR(lookups!AW102),"",lookups!AW102)</f>
        <v/>
      </c>
      <c r="M109" s="6" t="str">
        <f>IF(ISERROR(lookups!AY102),"",lookups!AZ102)</f>
        <v/>
      </c>
      <c r="N109" s="6" t="str">
        <f>IF(ISERROR(lookups!BA102),"",lookups!BA102)</f>
        <v/>
      </c>
      <c r="O109" s="6" t="str">
        <f>IF(ISERROR(lookups!BD102),"",lookups!BD102)</f>
        <v/>
      </c>
      <c r="P109" s="123" t="str">
        <f>IF(ISERROR(lookups!X102),"",lookups!X102)</f>
        <v/>
      </c>
      <c r="Q109" s="6" t="str">
        <f>IF(ISERROR(lookups!AA102),"",lookups!AA102)</f>
        <v/>
      </c>
      <c r="R109" s="6" t="str">
        <f>IF(ISERROR(lookups!AD102),"",lookups!AD102)</f>
        <v/>
      </c>
      <c r="S109" s="6" t="str">
        <f>IF(ISERROR(lookups!AG102),"",lookups!AG102)</f>
        <v/>
      </c>
      <c r="T109" s="6" t="str">
        <f>IF(ISERROR(lookups!AJ102),"",lookups!AJ102)</f>
        <v/>
      </c>
      <c r="U109" s="6" t="str">
        <f>IF(ISERROR(lookups!AM102),"",lookups!AM102)</f>
        <v/>
      </c>
      <c r="V109" s="6" t="str">
        <f>IF(ISERROR(lookups!AP102),"",lookups!AP102)</f>
        <v/>
      </c>
      <c r="W109" s="6" t="str">
        <f>IF(ISERROR(lookups!AS102),"",lookups!AS102)</f>
        <v/>
      </c>
      <c r="X109" s="6" t="str">
        <f t="shared" si="7"/>
        <v/>
      </c>
      <c r="Y109" s="6" t="str">
        <f t="shared" si="8"/>
        <v/>
      </c>
      <c r="Z109" s="6" t="str">
        <f>IF(ISERROR(lookups!AX102),"",lookups!AX102)</f>
        <v/>
      </c>
      <c r="AA109" s="6" t="str">
        <f t="shared" si="9"/>
        <v/>
      </c>
      <c r="AB109" s="6" t="str">
        <f>IF(ISERROR(lookups!BB102),"",lookups!BB102)</f>
        <v/>
      </c>
      <c r="AC109" s="6" t="str">
        <f>IF(ISERROR(lookups!BE102),"",lookups!BE102)</f>
        <v/>
      </c>
      <c r="AD109" s="123" t="str">
        <f>IF(ISERROR(lookups!Y102),"",lookups!Y102)</f>
        <v/>
      </c>
      <c r="AE109" s="6" t="str">
        <f>IF(ISERROR(lookups!AB102),"",lookups!AB102)</f>
        <v/>
      </c>
      <c r="AF109" s="6" t="str">
        <f>IF(ISERROR(lookups!AE102),"",lookups!AE102)</f>
        <v/>
      </c>
      <c r="AG109" s="6" t="str">
        <f>IF(ISERROR(lookups!AH102),"",lookups!AH102)</f>
        <v/>
      </c>
      <c r="AH109" s="6" t="str">
        <f>IF(ISERROR(lookups!AK102),"",lookups!AK102)</f>
        <v/>
      </c>
      <c r="AI109" s="6" t="str">
        <f>IF(ISERROR(lookups!AN102),"",lookups!AN102)</f>
        <v/>
      </c>
      <c r="AJ109" s="6" t="str">
        <f>IF(ISERROR(lookups!AQ102),"",lookups!AQ102)</f>
        <v/>
      </c>
      <c r="AK109" s="6" t="str">
        <f>IF(ISERROR(lookups!AT102),"",lookups!AT102)</f>
        <v/>
      </c>
      <c r="AL109" s="6" t="str">
        <f t="shared" si="10"/>
        <v/>
      </c>
      <c r="AM109" s="6" t="str">
        <f t="shared" si="11"/>
        <v/>
      </c>
      <c r="AN109" s="6" t="str">
        <f>IF(ISERROR(lookups!AY102),"",lookups!AY102)</f>
        <v/>
      </c>
      <c r="AO109" s="6" t="str">
        <f t="shared" si="12"/>
        <v/>
      </c>
      <c r="AP109" s="6" t="str">
        <f>IF(ISERROR(lookups!BC102),"",lookups!BC102)</f>
        <v/>
      </c>
      <c r="AQ109" s="124" t="str">
        <f>IF(ISERROR(lookups!BF102),"",lookups!BF102)</f>
        <v/>
      </c>
    </row>
    <row r="110" spans="1:43" x14ac:dyDescent="0.25">
      <c r="A110" t="str">
        <f>IF('5. Trigger species (global)'!B106&lt;&gt;"",'5. Trigger species (global)'!B106,"")</f>
        <v/>
      </c>
      <c r="B110" s="123" t="str">
        <f>IF(ISERROR(lookups!W103),"",lookups!W103)</f>
        <v/>
      </c>
      <c r="C110" s="6" t="str">
        <f>IF(ISERROR(lookups!Z103),"",lookups!Z103)</f>
        <v/>
      </c>
      <c r="D110" s="6" t="str">
        <f>IF(ISERROR(lookups!AC103),"",lookups!AA103)</f>
        <v/>
      </c>
      <c r="E110" s="6" t="str">
        <f>IF(ISERROR(lookups!AF103),"",lookups!AF103)</f>
        <v/>
      </c>
      <c r="F110" s="6" t="str">
        <f>IF(ISERROR(lookups!AI103),"",lookups!AI103)</f>
        <v/>
      </c>
      <c r="G110" s="6" t="str">
        <f>IF(ISERROR(lookups!AL103),"",lookups!AL103)</f>
        <v/>
      </c>
      <c r="H110" s="6" t="str">
        <f>IF(ISERROR(lookups!AO103),"",lookups!AO103)</f>
        <v/>
      </c>
      <c r="I110" s="6" t="str">
        <f>IF(ISERROR(lookups!AR103),"",lookups!AR103)</f>
        <v/>
      </c>
      <c r="J110" s="6" t="str">
        <f>IF(ISERROR(lookups!AU103),"",lookups!AU103)</f>
        <v/>
      </c>
      <c r="K110" s="6" t="str">
        <f>IF(ISERROR(lookups!AU103),"",lookups!AV103)</f>
        <v/>
      </c>
      <c r="L110" s="6" t="str">
        <f>IF(ISERROR(lookups!AW103),"",lookups!AW103)</f>
        <v/>
      </c>
      <c r="M110" s="6" t="str">
        <f>IF(ISERROR(lookups!AY103),"",lookups!AZ103)</f>
        <v/>
      </c>
      <c r="N110" s="6" t="str">
        <f>IF(ISERROR(lookups!BA103),"",lookups!BA103)</f>
        <v/>
      </c>
      <c r="O110" s="6" t="str">
        <f>IF(ISERROR(lookups!BD103),"",lookups!BD103)</f>
        <v/>
      </c>
      <c r="P110" s="123" t="str">
        <f>IF(ISERROR(lookups!X103),"",lookups!X103)</f>
        <v/>
      </c>
      <c r="Q110" s="6" t="str">
        <f>IF(ISERROR(lookups!AA103),"",lookups!AA103)</f>
        <v/>
      </c>
      <c r="R110" s="6" t="str">
        <f>IF(ISERROR(lookups!AD103),"",lookups!AD103)</f>
        <v/>
      </c>
      <c r="S110" s="6" t="str">
        <f>IF(ISERROR(lookups!AG103),"",lookups!AG103)</f>
        <v/>
      </c>
      <c r="T110" s="6" t="str">
        <f>IF(ISERROR(lookups!AJ103),"",lookups!AJ103)</f>
        <v/>
      </c>
      <c r="U110" s="6" t="str">
        <f>IF(ISERROR(lookups!AM103),"",lookups!AM103)</f>
        <v/>
      </c>
      <c r="V110" s="6" t="str">
        <f>IF(ISERROR(lookups!AP103),"",lookups!AP103)</f>
        <v/>
      </c>
      <c r="W110" s="6" t="str">
        <f>IF(ISERROR(lookups!AS103),"",lookups!AS103)</f>
        <v/>
      </c>
      <c r="X110" s="6" t="str">
        <f t="shared" si="7"/>
        <v/>
      </c>
      <c r="Y110" s="6" t="str">
        <f t="shared" si="8"/>
        <v/>
      </c>
      <c r="Z110" s="6" t="str">
        <f>IF(ISERROR(lookups!AX103),"",lookups!AX103)</f>
        <v/>
      </c>
      <c r="AA110" s="6" t="str">
        <f t="shared" si="9"/>
        <v/>
      </c>
      <c r="AB110" s="6" t="str">
        <f>IF(ISERROR(lookups!BB103),"",lookups!BB103)</f>
        <v/>
      </c>
      <c r="AC110" s="6" t="str">
        <f>IF(ISERROR(lookups!BE103),"",lookups!BE103)</f>
        <v/>
      </c>
      <c r="AD110" s="123" t="str">
        <f>IF(ISERROR(lookups!Y103),"",lookups!Y103)</f>
        <v/>
      </c>
      <c r="AE110" s="6" t="str">
        <f>IF(ISERROR(lookups!AB103),"",lookups!AB103)</f>
        <v/>
      </c>
      <c r="AF110" s="6" t="str">
        <f>IF(ISERROR(lookups!AE103),"",lookups!AE103)</f>
        <v/>
      </c>
      <c r="AG110" s="6" t="str">
        <f>IF(ISERROR(lookups!AH103),"",lookups!AH103)</f>
        <v/>
      </c>
      <c r="AH110" s="6" t="str">
        <f>IF(ISERROR(lookups!AK103),"",lookups!AK103)</f>
        <v/>
      </c>
      <c r="AI110" s="6" t="str">
        <f>IF(ISERROR(lookups!AN103),"",lookups!AN103)</f>
        <v/>
      </c>
      <c r="AJ110" s="6" t="str">
        <f>IF(ISERROR(lookups!AQ103),"",lookups!AQ103)</f>
        <v/>
      </c>
      <c r="AK110" s="6" t="str">
        <f>IF(ISERROR(lookups!AT103),"",lookups!AT103)</f>
        <v/>
      </c>
      <c r="AL110" s="6" t="str">
        <f t="shared" si="10"/>
        <v/>
      </c>
      <c r="AM110" s="6" t="str">
        <f t="shared" si="11"/>
        <v/>
      </c>
      <c r="AN110" s="6" t="str">
        <f>IF(ISERROR(lookups!AY103),"",lookups!AY103)</f>
        <v/>
      </c>
      <c r="AO110" s="6" t="str">
        <f t="shared" si="12"/>
        <v/>
      </c>
      <c r="AP110" s="6" t="str">
        <f>IF(ISERROR(lookups!BC103),"",lookups!BC103)</f>
        <v/>
      </c>
      <c r="AQ110" s="124" t="str">
        <f>IF(ISERROR(lookups!BF103),"",lookups!BF103)</f>
        <v/>
      </c>
    </row>
    <row r="111" spans="1:43" x14ac:dyDescent="0.25">
      <c r="A111" t="str">
        <f>IF('5. Trigger species (global)'!B107&lt;&gt;"",'5. Trigger species (global)'!B107,"")</f>
        <v/>
      </c>
      <c r="B111" s="123" t="str">
        <f>IF(ISERROR(lookups!W104),"",lookups!W104)</f>
        <v/>
      </c>
      <c r="C111" s="6" t="str">
        <f>IF(ISERROR(lookups!Z104),"",lookups!Z104)</f>
        <v/>
      </c>
      <c r="D111" s="6" t="str">
        <f>IF(ISERROR(lookups!AC104),"",lookups!AA104)</f>
        <v/>
      </c>
      <c r="E111" s="6" t="str">
        <f>IF(ISERROR(lookups!AF104),"",lookups!AF104)</f>
        <v/>
      </c>
      <c r="F111" s="6" t="str">
        <f>IF(ISERROR(lookups!AI104),"",lookups!AI104)</f>
        <v/>
      </c>
      <c r="G111" s="6" t="str">
        <f>IF(ISERROR(lookups!AL104),"",lookups!AL104)</f>
        <v/>
      </c>
      <c r="H111" s="6" t="str">
        <f>IF(ISERROR(lookups!AO104),"",lookups!AO104)</f>
        <v/>
      </c>
      <c r="I111" s="6" t="str">
        <f>IF(ISERROR(lookups!AR104),"",lookups!AR104)</f>
        <v/>
      </c>
      <c r="J111" s="6" t="str">
        <f>IF(ISERROR(lookups!AU104),"",lookups!AU104)</f>
        <v/>
      </c>
      <c r="K111" s="6" t="str">
        <f>IF(ISERROR(lookups!AU104),"",lookups!AV104)</f>
        <v/>
      </c>
      <c r="L111" s="6" t="str">
        <f>IF(ISERROR(lookups!AW104),"",lookups!AW104)</f>
        <v/>
      </c>
      <c r="M111" s="6" t="str">
        <f>IF(ISERROR(lookups!AY104),"",lookups!AZ104)</f>
        <v/>
      </c>
      <c r="N111" s="6" t="str">
        <f>IF(ISERROR(lookups!BA104),"",lookups!BA104)</f>
        <v/>
      </c>
      <c r="O111" s="6" t="str">
        <f>IF(ISERROR(lookups!BD104),"",lookups!BD104)</f>
        <v/>
      </c>
      <c r="P111" s="123" t="str">
        <f>IF(ISERROR(lookups!X104),"",lookups!X104)</f>
        <v/>
      </c>
      <c r="Q111" s="6" t="str">
        <f>IF(ISERROR(lookups!AA104),"",lookups!AA104)</f>
        <v/>
      </c>
      <c r="R111" s="6" t="str">
        <f>IF(ISERROR(lookups!AD104),"",lookups!AD104)</f>
        <v/>
      </c>
      <c r="S111" s="6" t="str">
        <f>IF(ISERROR(lookups!AG104),"",lookups!AG104)</f>
        <v/>
      </c>
      <c r="T111" s="6" t="str">
        <f>IF(ISERROR(lookups!AJ104),"",lookups!AJ104)</f>
        <v/>
      </c>
      <c r="U111" s="6" t="str">
        <f>IF(ISERROR(lookups!AM104),"",lookups!AM104)</f>
        <v/>
      </c>
      <c r="V111" s="6" t="str">
        <f>IF(ISERROR(lookups!AP104),"",lookups!AP104)</f>
        <v/>
      </c>
      <c r="W111" s="6" t="str">
        <f>IF(ISERROR(lookups!AS104),"",lookups!AS104)</f>
        <v/>
      </c>
      <c r="X111" s="6" t="str">
        <f t="shared" si="7"/>
        <v/>
      </c>
      <c r="Y111" s="6" t="str">
        <f t="shared" si="8"/>
        <v/>
      </c>
      <c r="Z111" s="6" t="str">
        <f>IF(ISERROR(lookups!AX104),"",lookups!AX104)</f>
        <v/>
      </c>
      <c r="AA111" s="6" t="str">
        <f t="shared" si="9"/>
        <v/>
      </c>
      <c r="AB111" s="6" t="str">
        <f>IF(ISERROR(lookups!BB104),"",lookups!BB104)</f>
        <v/>
      </c>
      <c r="AC111" s="6" t="str">
        <f>IF(ISERROR(lookups!BE104),"",lookups!BE104)</f>
        <v/>
      </c>
      <c r="AD111" s="123" t="str">
        <f>IF(ISERROR(lookups!Y104),"",lookups!Y104)</f>
        <v/>
      </c>
      <c r="AE111" s="6" t="str">
        <f>IF(ISERROR(lookups!AB104),"",lookups!AB104)</f>
        <v/>
      </c>
      <c r="AF111" s="6" t="str">
        <f>IF(ISERROR(lookups!AE104),"",lookups!AE104)</f>
        <v/>
      </c>
      <c r="AG111" s="6" t="str">
        <f>IF(ISERROR(lookups!AH104),"",lookups!AH104)</f>
        <v/>
      </c>
      <c r="AH111" s="6" t="str">
        <f>IF(ISERROR(lookups!AK104),"",lookups!AK104)</f>
        <v/>
      </c>
      <c r="AI111" s="6" t="str">
        <f>IF(ISERROR(lookups!AN104),"",lookups!AN104)</f>
        <v/>
      </c>
      <c r="AJ111" s="6" t="str">
        <f>IF(ISERROR(lookups!AQ104),"",lookups!AQ104)</f>
        <v/>
      </c>
      <c r="AK111" s="6" t="str">
        <f>IF(ISERROR(lookups!AT104),"",lookups!AT104)</f>
        <v/>
      </c>
      <c r="AL111" s="6" t="str">
        <f t="shared" si="10"/>
        <v/>
      </c>
      <c r="AM111" s="6" t="str">
        <f t="shared" si="11"/>
        <v/>
      </c>
      <c r="AN111" s="6" t="str">
        <f>IF(ISERROR(lookups!AY104),"",lookups!AY104)</f>
        <v/>
      </c>
      <c r="AO111" s="6" t="str">
        <f t="shared" si="12"/>
        <v/>
      </c>
      <c r="AP111" s="6" t="str">
        <f>IF(ISERROR(lookups!BC104),"",lookups!BC104)</f>
        <v/>
      </c>
      <c r="AQ111" s="124" t="str">
        <f>IF(ISERROR(lookups!BF104),"",lookups!BF104)</f>
        <v/>
      </c>
    </row>
    <row r="112" spans="1:43" x14ac:dyDescent="0.25">
      <c r="A112" t="str">
        <f>IF('5. Trigger species (global)'!B108&lt;&gt;"",'5. Trigger species (global)'!B108,"")</f>
        <v/>
      </c>
      <c r="B112" s="123" t="str">
        <f>IF(ISERROR(lookups!W105),"",lookups!W105)</f>
        <v/>
      </c>
      <c r="C112" s="6" t="str">
        <f>IF(ISERROR(lookups!Z105),"",lookups!Z105)</f>
        <v/>
      </c>
      <c r="D112" s="6" t="str">
        <f>IF(ISERROR(lookups!AC105),"",lookups!AA105)</f>
        <v/>
      </c>
      <c r="E112" s="6" t="str">
        <f>IF(ISERROR(lookups!AF105),"",lookups!AF105)</f>
        <v/>
      </c>
      <c r="F112" s="6" t="str">
        <f>IF(ISERROR(lookups!AI105),"",lookups!AI105)</f>
        <v/>
      </c>
      <c r="G112" s="6" t="str">
        <f>IF(ISERROR(lookups!AL105),"",lookups!AL105)</f>
        <v/>
      </c>
      <c r="H112" s="6" t="str">
        <f>IF(ISERROR(lookups!AO105),"",lookups!AO105)</f>
        <v/>
      </c>
      <c r="I112" s="6" t="str">
        <f>IF(ISERROR(lookups!AR105),"",lookups!AR105)</f>
        <v/>
      </c>
      <c r="J112" s="6" t="str">
        <f>IF(ISERROR(lookups!AU105),"",lookups!AU105)</f>
        <v/>
      </c>
      <c r="K112" s="6" t="str">
        <f>IF(ISERROR(lookups!AU105),"",lookups!AV105)</f>
        <v/>
      </c>
      <c r="L112" s="6" t="str">
        <f>IF(ISERROR(lookups!AW105),"",lookups!AW105)</f>
        <v/>
      </c>
      <c r="M112" s="6" t="str">
        <f>IF(ISERROR(lookups!AY105),"",lookups!AZ105)</f>
        <v/>
      </c>
      <c r="N112" s="6" t="str">
        <f>IF(ISERROR(lookups!BA105),"",lookups!BA105)</f>
        <v/>
      </c>
      <c r="O112" s="6" t="str">
        <f>IF(ISERROR(lookups!BD105),"",lookups!BD105)</f>
        <v/>
      </c>
      <c r="P112" s="123" t="str">
        <f>IF(ISERROR(lookups!X105),"",lookups!X105)</f>
        <v/>
      </c>
      <c r="Q112" s="6" t="str">
        <f>IF(ISERROR(lookups!AA105),"",lookups!AA105)</f>
        <v/>
      </c>
      <c r="R112" s="6" t="str">
        <f>IF(ISERROR(lookups!AD105),"",lookups!AD105)</f>
        <v/>
      </c>
      <c r="S112" s="6" t="str">
        <f>IF(ISERROR(lookups!AG105),"",lookups!AG105)</f>
        <v/>
      </c>
      <c r="T112" s="6" t="str">
        <f>IF(ISERROR(lookups!AJ105),"",lookups!AJ105)</f>
        <v/>
      </c>
      <c r="U112" s="6" t="str">
        <f>IF(ISERROR(lookups!AM105),"",lookups!AM105)</f>
        <v/>
      </c>
      <c r="V112" s="6" t="str">
        <f>IF(ISERROR(lookups!AP105),"",lookups!AP105)</f>
        <v/>
      </c>
      <c r="W112" s="6" t="str">
        <f>IF(ISERROR(lookups!AS105),"",lookups!AS105)</f>
        <v/>
      </c>
      <c r="X112" s="6" t="str">
        <f t="shared" si="7"/>
        <v/>
      </c>
      <c r="Y112" s="6" t="str">
        <f t="shared" si="8"/>
        <v/>
      </c>
      <c r="Z112" s="6" t="str">
        <f>IF(ISERROR(lookups!AX105),"",lookups!AX105)</f>
        <v/>
      </c>
      <c r="AA112" s="6" t="str">
        <f t="shared" si="9"/>
        <v/>
      </c>
      <c r="AB112" s="6" t="str">
        <f>IF(ISERROR(lookups!BB105),"",lookups!BB105)</f>
        <v/>
      </c>
      <c r="AC112" s="6" t="str">
        <f>IF(ISERROR(lookups!BE105),"",lookups!BE105)</f>
        <v/>
      </c>
      <c r="AD112" s="123" t="str">
        <f>IF(ISERROR(lookups!Y105),"",lookups!Y105)</f>
        <v/>
      </c>
      <c r="AE112" s="6" t="str">
        <f>IF(ISERROR(lookups!AB105),"",lookups!AB105)</f>
        <v/>
      </c>
      <c r="AF112" s="6" t="str">
        <f>IF(ISERROR(lookups!AE105),"",lookups!AE105)</f>
        <v/>
      </c>
      <c r="AG112" s="6" t="str">
        <f>IF(ISERROR(lookups!AH105),"",lookups!AH105)</f>
        <v/>
      </c>
      <c r="AH112" s="6" t="str">
        <f>IF(ISERROR(lookups!AK105),"",lookups!AK105)</f>
        <v/>
      </c>
      <c r="AI112" s="6" t="str">
        <f>IF(ISERROR(lookups!AN105),"",lookups!AN105)</f>
        <v/>
      </c>
      <c r="AJ112" s="6" t="str">
        <f>IF(ISERROR(lookups!AQ105),"",lookups!AQ105)</f>
        <v/>
      </c>
      <c r="AK112" s="6" t="str">
        <f>IF(ISERROR(lookups!AT105),"",lookups!AT105)</f>
        <v/>
      </c>
      <c r="AL112" s="6" t="str">
        <f t="shared" si="10"/>
        <v/>
      </c>
      <c r="AM112" s="6" t="str">
        <f t="shared" si="11"/>
        <v/>
      </c>
      <c r="AN112" s="6" t="str">
        <f>IF(ISERROR(lookups!AY105),"",lookups!AY105)</f>
        <v/>
      </c>
      <c r="AO112" s="6" t="str">
        <f t="shared" si="12"/>
        <v/>
      </c>
      <c r="AP112" s="6" t="str">
        <f>IF(ISERROR(lookups!BC105),"",lookups!BC105)</f>
        <v/>
      </c>
      <c r="AQ112" s="124" t="str">
        <f>IF(ISERROR(lookups!BF105),"",lookups!BF105)</f>
        <v/>
      </c>
    </row>
    <row r="113" spans="1:43" x14ac:dyDescent="0.25">
      <c r="A113" t="str">
        <f>IF('5. Trigger species (global)'!B109&lt;&gt;"",'5. Trigger species (global)'!B109,"")</f>
        <v/>
      </c>
      <c r="B113" s="123" t="str">
        <f>IF(ISERROR(lookups!W106),"",lookups!W106)</f>
        <v/>
      </c>
      <c r="C113" s="6" t="str">
        <f>IF(ISERROR(lookups!Z106),"",lookups!Z106)</f>
        <v/>
      </c>
      <c r="D113" s="6" t="str">
        <f>IF(ISERROR(lookups!AC106),"",lookups!AA106)</f>
        <v/>
      </c>
      <c r="E113" s="6" t="str">
        <f>IF(ISERROR(lookups!AF106),"",lookups!AF106)</f>
        <v/>
      </c>
      <c r="F113" s="6" t="str">
        <f>IF(ISERROR(lookups!AI106),"",lookups!AI106)</f>
        <v/>
      </c>
      <c r="G113" s="6" t="str">
        <f>IF(ISERROR(lookups!AL106),"",lookups!AL106)</f>
        <v/>
      </c>
      <c r="H113" s="6" t="str">
        <f>IF(ISERROR(lookups!AO106),"",lookups!AO106)</f>
        <v/>
      </c>
      <c r="I113" s="6" t="str">
        <f>IF(ISERROR(lookups!AR106),"",lookups!AR106)</f>
        <v/>
      </c>
      <c r="J113" s="6" t="str">
        <f>IF(ISERROR(lookups!AU106),"",lookups!AU106)</f>
        <v/>
      </c>
      <c r="K113" s="6" t="str">
        <f>IF(ISERROR(lookups!AU106),"",lookups!AV106)</f>
        <v/>
      </c>
      <c r="L113" s="6" t="str">
        <f>IF(ISERROR(lookups!AW106),"",lookups!AW106)</f>
        <v/>
      </c>
      <c r="M113" s="6" t="str">
        <f>IF(ISERROR(lookups!AY106),"",lookups!AZ106)</f>
        <v/>
      </c>
      <c r="N113" s="6" t="str">
        <f>IF(ISERROR(lookups!BA106),"",lookups!BA106)</f>
        <v/>
      </c>
      <c r="O113" s="6" t="str">
        <f>IF(ISERROR(lookups!BD106),"",lookups!BD106)</f>
        <v/>
      </c>
      <c r="P113" s="123" t="str">
        <f>IF(ISERROR(lookups!X106),"",lookups!X106)</f>
        <v/>
      </c>
      <c r="Q113" s="6" t="str">
        <f>IF(ISERROR(lookups!AA106),"",lookups!AA106)</f>
        <v/>
      </c>
      <c r="R113" s="6" t="str">
        <f>IF(ISERROR(lookups!AD106),"",lookups!AD106)</f>
        <v/>
      </c>
      <c r="S113" s="6" t="str">
        <f>IF(ISERROR(lookups!AG106),"",lookups!AG106)</f>
        <v/>
      </c>
      <c r="T113" s="6" t="str">
        <f>IF(ISERROR(lookups!AJ106),"",lookups!AJ106)</f>
        <v/>
      </c>
      <c r="U113" s="6" t="str">
        <f>IF(ISERROR(lookups!AM106),"",lookups!AM106)</f>
        <v/>
      </c>
      <c r="V113" s="6" t="str">
        <f>IF(ISERROR(lookups!AP106),"",lookups!AP106)</f>
        <v/>
      </c>
      <c r="W113" s="6" t="str">
        <f>IF(ISERROR(lookups!AS106),"",lookups!AS106)</f>
        <v/>
      </c>
      <c r="X113" s="6" t="str">
        <f t="shared" si="7"/>
        <v/>
      </c>
      <c r="Y113" s="6" t="str">
        <f t="shared" si="8"/>
        <v/>
      </c>
      <c r="Z113" s="6" t="str">
        <f>IF(ISERROR(lookups!AX106),"",lookups!AX106)</f>
        <v/>
      </c>
      <c r="AA113" s="6" t="str">
        <f t="shared" si="9"/>
        <v/>
      </c>
      <c r="AB113" s="6" t="str">
        <f>IF(ISERROR(lookups!BB106),"",lookups!BB106)</f>
        <v/>
      </c>
      <c r="AC113" s="6" t="str">
        <f>IF(ISERROR(lookups!BE106),"",lookups!BE106)</f>
        <v/>
      </c>
      <c r="AD113" s="123" t="str">
        <f>IF(ISERROR(lookups!Y106),"",lookups!Y106)</f>
        <v/>
      </c>
      <c r="AE113" s="6" t="str">
        <f>IF(ISERROR(lookups!AB106),"",lookups!AB106)</f>
        <v/>
      </c>
      <c r="AF113" s="6" t="str">
        <f>IF(ISERROR(lookups!AE106),"",lookups!AE106)</f>
        <v/>
      </c>
      <c r="AG113" s="6" t="str">
        <f>IF(ISERROR(lookups!AH106),"",lookups!AH106)</f>
        <v/>
      </c>
      <c r="AH113" s="6" t="str">
        <f>IF(ISERROR(lookups!AK106),"",lookups!AK106)</f>
        <v/>
      </c>
      <c r="AI113" s="6" t="str">
        <f>IF(ISERROR(lookups!AN106),"",lookups!AN106)</f>
        <v/>
      </c>
      <c r="AJ113" s="6" t="str">
        <f>IF(ISERROR(lookups!AQ106),"",lookups!AQ106)</f>
        <v/>
      </c>
      <c r="AK113" s="6" t="str">
        <f>IF(ISERROR(lookups!AT106),"",lookups!AT106)</f>
        <v/>
      </c>
      <c r="AL113" s="6" t="str">
        <f t="shared" si="10"/>
        <v/>
      </c>
      <c r="AM113" s="6" t="str">
        <f t="shared" si="11"/>
        <v/>
      </c>
      <c r="AN113" s="6" t="str">
        <f>IF(ISERROR(lookups!AY106),"",lookups!AY106)</f>
        <v/>
      </c>
      <c r="AO113" s="6" t="str">
        <f t="shared" si="12"/>
        <v/>
      </c>
      <c r="AP113" s="6" t="str">
        <f>IF(ISERROR(lookups!BC106),"",lookups!BC106)</f>
        <v/>
      </c>
      <c r="AQ113" s="124" t="str">
        <f>IF(ISERROR(lookups!BF106),"",lookups!BF106)</f>
        <v/>
      </c>
    </row>
    <row r="114" spans="1:43" x14ac:dyDescent="0.25">
      <c r="A114" t="str">
        <f>IF('5. Trigger species (global)'!B110&lt;&gt;"",'5. Trigger species (global)'!B110,"")</f>
        <v/>
      </c>
      <c r="B114" s="123" t="str">
        <f>IF(ISERROR(lookups!W107),"",lookups!W107)</f>
        <v/>
      </c>
      <c r="C114" s="6" t="str">
        <f>IF(ISERROR(lookups!Z107),"",lookups!Z107)</f>
        <v/>
      </c>
      <c r="D114" s="6" t="str">
        <f>IF(ISERROR(lookups!AC107),"",lookups!AA107)</f>
        <v/>
      </c>
      <c r="E114" s="6" t="str">
        <f>IF(ISERROR(lookups!AF107),"",lookups!AF107)</f>
        <v/>
      </c>
      <c r="F114" s="6" t="str">
        <f>IF(ISERROR(lookups!AI107),"",lookups!AI107)</f>
        <v/>
      </c>
      <c r="G114" s="6" t="str">
        <f>IF(ISERROR(lookups!AL107),"",lookups!AL107)</f>
        <v/>
      </c>
      <c r="H114" s="6" t="str">
        <f>IF(ISERROR(lookups!AO107),"",lookups!AO107)</f>
        <v/>
      </c>
      <c r="I114" s="6" t="str">
        <f>IF(ISERROR(lookups!AR107),"",lookups!AR107)</f>
        <v/>
      </c>
      <c r="J114" s="6" t="str">
        <f>IF(ISERROR(lookups!AU107),"",lookups!AU107)</f>
        <v/>
      </c>
      <c r="K114" s="6" t="str">
        <f>IF(ISERROR(lookups!AU107),"",lookups!AV107)</f>
        <v/>
      </c>
      <c r="L114" s="6" t="str">
        <f>IF(ISERROR(lookups!AW107),"",lookups!AW107)</f>
        <v/>
      </c>
      <c r="M114" s="6" t="str">
        <f>IF(ISERROR(lookups!AY107),"",lookups!AZ107)</f>
        <v/>
      </c>
      <c r="N114" s="6" t="str">
        <f>IF(ISERROR(lookups!BA107),"",lookups!BA107)</f>
        <v/>
      </c>
      <c r="O114" s="6" t="str">
        <f>IF(ISERROR(lookups!BD107),"",lookups!BD107)</f>
        <v/>
      </c>
      <c r="P114" s="123" t="str">
        <f>IF(ISERROR(lookups!X107),"",lookups!X107)</f>
        <v/>
      </c>
      <c r="Q114" s="6" t="str">
        <f>IF(ISERROR(lookups!AA107),"",lookups!AA107)</f>
        <v/>
      </c>
      <c r="R114" s="6" t="str">
        <f>IF(ISERROR(lookups!AD107),"",lookups!AD107)</f>
        <v/>
      </c>
      <c r="S114" s="6" t="str">
        <f>IF(ISERROR(lookups!AG107),"",lookups!AG107)</f>
        <v/>
      </c>
      <c r="T114" s="6" t="str">
        <f>IF(ISERROR(lookups!AJ107),"",lookups!AJ107)</f>
        <v/>
      </c>
      <c r="U114" s="6" t="str">
        <f>IF(ISERROR(lookups!AM107),"",lookups!AM107)</f>
        <v/>
      </c>
      <c r="V114" s="6" t="str">
        <f>IF(ISERROR(lookups!AP107),"",lookups!AP107)</f>
        <v/>
      </c>
      <c r="W114" s="6" t="str">
        <f>IF(ISERROR(lookups!AS107),"",lookups!AS107)</f>
        <v/>
      </c>
      <c r="X114" s="6" t="str">
        <f t="shared" si="7"/>
        <v/>
      </c>
      <c r="Y114" s="6" t="str">
        <f t="shared" si="8"/>
        <v/>
      </c>
      <c r="Z114" s="6" t="str">
        <f>IF(ISERROR(lookups!AX107),"",lookups!AX107)</f>
        <v/>
      </c>
      <c r="AA114" s="6" t="str">
        <f t="shared" si="9"/>
        <v/>
      </c>
      <c r="AB114" s="6" t="str">
        <f>IF(ISERROR(lookups!BB107),"",lookups!BB107)</f>
        <v/>
      </c>
      <c r="AC114" s="6" t="str">
        <f>IF(ISERROR(lookups!BE107),"",lookups!BE107)</f>
        <v/>
      </c>
      <c r="AD114" s="123" t="str">
        <f>IF(ISERROR(lookups!Y107),"",lookups!Y107)</f>
        <v/>
      </c>
      <c r="AE114" s="6" t="str">
        <f>IF(ISERROR(lookups!AB107),"",lookups!AB107)</f>
        <v/>
      </c>
      <c r="AF114" s="6" t="str">
        <f>IF(ISERROR(lookups!AE107),"",lookups!AE107)</f>
        <v/>
      </c>
      <c r="AG114" s="6" t="str">
        <f>IF(ISERROR(lookups!AH107),"",lookups!AH107)</f>
        <v/>
      </c>
      <c r="AH114" s="6" t="str">
        <f>IF(ISERROR(lookups!AK107),"",lookups!AK107)</f>
        <v/>
      </c>
      <c r="AI114" s="6" t="str">
        <f>IF(ISERROR(lookups!AN107),"",lookups!AN107)</f>
        <v/>
      </c>
      <c r="AJ114" s="6" t="str">
        <f>IF(ISERROR(lookups!AQ107),"",lookups!AQ107)</f>
        <v/>
      </c>
      <c r="AK114" s="6" t="str">
        <f>IF(ISERROR(lookups!AT107),"",lookups!AT107)</f>
        <v/>
      </c>
      <c r="AL114" s="6" t="str">
        <f t="shared" si="10"/>
        <v/>
      </c>
      <c r="AM114" s="6" t="str">
        <f t="shared" si="11"/>
        <v/>
      </c>
      <c r="AN114" s="6" t="str">
        <f>IF(ISERROR(lookups!AY107),"",lookups!AY107)</f>
        <v/>
      </c>
      <c r="AO114" s="6" t="str">
        <f t="shared" si="12"/>
        <v/>
      </c>
      <c r="AP114" s="6" t="str">
        <f>IF(ISERROR(lookups!BC107),"",lookups!BC107)</f>
        <v/>
      </c>
      <c r="AQ114" s="124" t="str">
        <f>IF(ISERROR(lookups!BF107),"",lookups!BF107)</f>
        <v/>
      </c>
    </row>
    <row r="115" spans="1:43" x14ac:dyDescent="0.25">
      <c r="A115" t="str">
        <f>IF('5. Trigger species (global)'!B111&lt;&gt;"",'5. Trigger species (global)'!B111,"")</f>
        <v/>
      </c>
      <c r="B115" s="123" t="str">
        <f>IF(ISERROR(lookups!W108),"",lookups!W108)</f>
        <v/>
      </c>
      <c r="C115" s="6" t="str">
        <f>IF(ISERROR(lookups!Z108),"",lookups!Z108)</f>
        <v/>
      </c>
      <c r="D115" s="6" t="str">
        <f>IF(ISERROR(lookups!AC108),"",lookups!AA108)</f>
        <v/>
      </c>
      <c r="E115" s="6" t="str">
        <f>IF(ISERROR(lookups!AF108),"",lookups!AF108)</f>
        <v/>
      </c>
      <c r="F115" s="6" t="str">
        <f>IF(ISERROR(lookups!AI108),"",lookups!AI108)</f>
        <v/>
      </c>
      <c r="G115" s="6" t="str">
        <f>IF(ISERROR(lookups!AL108),"",lookups!AL108)</f>
        <v/>
      </c>
      <c r="H115" s="6" t="str">
        <f>IF(ISERROR(lookups!AO108),"",lookups!AO108)</f>
        <v/>
      </c>
      <c r="I115" s="6" t="str">
        <f>IF(ISERROR(lookups!AR108),"",lookups!AR108)</f>
        <v/>
      </c>
      <c r="J115" s="6" t="str">
        <f>IF(ISERROR(lookups!AU108),"",lookups!AU108)</f>
        <v/>
      </c>
      <c r="K115" s="6" t="str">
        <f>IF(ISERROR(lookups!AU108),"",lookups!AV108)</f>
        <v/>
      </c>
      <c r="L115" s="6" t="str">
        <f>IF(ISERROR(lookups!AW108),"",lookups!AW108)</f>
        <v/>
      </c>
      <c r="M115" s="6" t="str">
        <f>IF(ISERROR(lookups!AY108),"",lookups!AZ108)</f>
        <v/>
      </c>
      <c r="N115" s="6" t="str">
        <f>IF(ISERROR(lookups!BA108),"",lookups!BA108)</f>
        <v/>
      </c>
      <c r="O115" s="6" t="str">
        <f>IF(ISERROR(lookups!BD108),"",lookups!BD108)</f>
        <v/>
      </c>
      <c r="P115" s="123" t="str">
        <f>IF(ISERROR(lookups!X108),"",lookups!X108)</f>
        <v/>
      </c>
      <c r="Q115" s="6" t="str">
        <f>IF(ISERROR(lookups!AA108),"",lookups!AA108)</f>
        <v/>
      </c>
      <c r="R115" s="6" t="str">
        <f>IF(ISERROR(lookups!AD108),"",lookups!AD108)</f>
        <v/>
      </c>
      <c r="S115" s="6" t="str">
        <f>IF(ISERROR(lookups!AG108),"",lookups!AG108)</f>
        <v/>
      </c>
      <c r="T115" s="6" t="str">
        <f>IF(ISERROR(lookups!AJ108),"",lookups!AJ108)</f>
        <v/>
      </c>
      <c r="U115" s="6" t="str">
        <f>IF(ISERROR(lookups!AM108),"",lookups!AM108)</f>
        <v/>
      </c>
      <c r="V115" s="6" t="str">
        <f>IF(ISERROR(lookups!AP108),"",lookups!AP108)</f>
        <v/>
      </c>
      <c r="W115" s="6" t="str">
        <f>IF(ISERROR(lookups!AS108),"",lookups!AS108)</f>
        <v/>
      </c>
      <c r="X115" s="6" t="str">
        <f t="shared" si="7"/>
        <v/>
      </c>
      <c r="Y115" s="6" t="str">
        <f t="shared" si="8"/>
        <v/>
      </c>
      <c r="Z115" s="6" t="str">
        <f>IF(ISERROR(lookups!AX108),"",lookups!AX108)</f>
        <v/>
      </c>
      <c r="AA115" s="6" t="str">
        <f t="shared" si="9"/>
        <v/>
      </c>
      <c r="AB115" s="6" t="str">
        <f>IF(ISERROR(lookups!BB108),"",lookups!BB108)</f>
        <v/>
      </c>
      <c r="AC115" s="6" t="str">
        <f>IF(ISERROR(lookups!BE108),"",lookups!BE108)</f>
        <v/>
      </c>
      <c r="AD115" s="123" t="str">
        <f>IF(ISERROR(lookups!Y108),"",lookups!Y108)</f>
        <v/>
      </c>
      <c r="AE115" s="6" t="str">
        <f>IF(ISERROR(lookups!AB108),"",lookups!AB108)</f>
        <v/>
      </c>
      <c r="AF115" s="6" t="str">
        <f>IF(ISERROR(lookups!AE108),"",lookups!AE108)</f>
        <v/>
      </c>
      <c r="AG115" s="6" t="str">
        <f>IF(ISERROR(lookups!AH108),"",lookups!AH108)</f>
        <v/>
      </c>
      <c r="AH115" s="6" t="str">
        <f>IF(ISERROR(lookups!AK108),"",lookups!AK108)</f>
        <v/>
      </c>
      <c r="AI115" s="6" t="str">
        <f>IF(ISERROR(lookups!AN108),"",lookups!AN108)</f>
        <v/>
      </c>
      <c r="AJ115" s="6" t="str">
        <f>IF(ISERROR(lookups!AQ108),"",lookups!AQ108)</f>
        <v/>
      </c>
      <c r="AK115" s="6" t="str">
        <f>IF(ISERROR(lookups!AT108),"",lookups!AT108)</f>
        <v/>
      </c>
      <c r="AL115" s="6" t="str">
        <f t="shared" si="10"/>
        <v/>
      </c>
      <c r="AM115" s="6" t="str">
        <f t="shared" si="11"/>
        <v/>
      </c>
      <c r="AN115" s="6" t="str">
        <f>IF(ISERROR(lookups!AY108),"",lookups!AY108)</f>
        <v/>
      </c>
      <c r="AO115" s="6" t="str">
        <f t="shared" si="12"/>
        <v/>
      </c>
      <c r="AP115" s="6" t="str">
        <f>IF(ISERROR(lookups!BC108),"",lookups!BC108)</f>
        <v/>
      </c>
      <c r="AQ115" s="124" t="str">
        <f>IF(ISERROR(lookups!BF108),"",lookups!BF108)</f>
        <v/>
      </c>
    </row>
    <row r="116" spans="1:43" x14ac:dyDescent="0.25">
      <c r="A116" t="str">
        <f>IF('5. Trigger species (global)'!B112&lt;&gt;"",'5. Trigger species (global)'!B112,"")</f>
        <v/>
      </c>
      <c r="B116" s="123" t="str">
        <f>IF(ISERROR(lookups!W109),"",lookups!W109)</f>
        <v/>
      </c>
      <c r="C116" s="6" t="str">
        <f>IF(ISERROR(lookups!Z109),"",lookups!Z109)</f>
        <v/>
      </c>
      <c r="D116" s="6" t="str">
        <f>IF(ISERROR(lookups!AC109),"",lookups!AA109)</f>
        <v/>
      </c>
      <c r="E116" s="6" t="str">
        <f>IF(ISERROR(lookups!AF109),"",lookups!AF109)</f>
        <v/>
      </c>
      <c r="F116" s="6" t="str">
        <f>IF(ISERROR(lookups!AI109),"",lookups!AI109)</f>
        <v/>
      </c>
      <c r="G116" s="6" t="str">
        <f>IF(ISERROR(lookups!AL109),"",lookups!AL109)</f>
        <v/>
      </c>
      <c r="H116" s="6" t="str">
        <f>IF(ISERROR(lookups!AO109),"",lookups!AO109)</f>
        <v/>
      </c>
      <c r="I116" s="6" t="str">
        <f>IF(ISERROR(lookups!AR109),"",lookups!AR109)</f>
        <v/>
      </c>
      <c r="J116" s="6" t="str">
        <f>IF(ISERROR(lookups!AU109),"",lookups!AU109)</f>
        <v/>
      </c>
      <c r="K116" s="6" t="str">
        <f>IF(ISERROR(lookups!AU109),"",lookups!AV109)</f>
        <v/>
      </c>
      <c r="L116" s="6" t="str">
        <f>IF(ISERROR(lookups!AW109),"",lookups!AW109)</f>
        <v/>
      </c>
      <c r="M116" s="6" t="str">
        <f>IF(ISERROR(lookups!AY109),"",lookups!AZ109)</f>
        <v/>
      </c>
      <c r="N116" s="6" t="str">
        <f>IF(ISERROR(lookups!BA109),"",lookups!BA109)</f>
        <v/>
      </c>
      <c r="O116" s="6" t="str">
        <f>IF(ISERROR(lookups!BD109),"",lookups!BD109)</f>
        <v/>
      </c>
      <c r="P116" s="123" t="str">
        <f>IF(ISERROR(lookups!X109),"",lookups!X109)</f>
        <v/>
      </c>
      <c r="Q116" s="6" t="str">
        <f>IF(ISERROR(lookups!AA109),"",lookups!AA109)</f>
        <v/>
      </c>
      <c r="R116" s="6" t="str">
        <f>IF(ISERROR(lookups!AD109),"",lookups!AD109)</f>
        <v/>
      </c>
      <c r="S116" s="6" t="str">
        <f>IF(ISERROR(lookups!AG109),"",lookups!AG109)</f>
        <v/>
      </c>
      <c r="T116" s="6" t="str">
        <f>IF(ISERROR(lookups!AJ109),"",lookups!AJ109)</f>
        <v/>
      </c>
      <c r="U116" s="6" t="str">
        <f>IF(ISERROR(lookups!AM109),"",lookups!AM109)</f>
        <v/>
      </c>
      <c r="V116" s="6" t="str">
        <f>IF(ISERROR(lookups!AP109),"",lookups!AP109)</f>
        <v/>
      </c>
      <c r="W116" s="6" t="str">
        <f>IF(ISERROR(lookups!AS109),"",lookups!AS109)</f>
        <v/>
      </c>
      <c r="X116" s="6" t="str">
        <f t="shared" si="7"/>
        <v/>
      </c>
      <c r="Y116" s="6" t="str">
        <f t="shared" si="8"/>
        <v/>
      </c>
      <c r="Z116" s="6" t="str">
        <f>IF(ISERROR(lookups!AX109),"",lookups!AX109)</f>
        <v/>
      </c>
      <c r="AA116" s="6" t="str">
        <f t="shared" si="9"/>
        <v/>
      </c>
      <c r="AB116" s="6" t="str">
        <f>IF(ISERROR(lookups!BB109),"",lookups!BB109)</f>
        <v/>
      </c>
      <c r="AC116" s="6" t="str">
        <f>IF(ISERROR(lookups!BE109),"",lookups!BE109)</f>
        <v/>
      </c>
      <c r="AD116" s="123" t="str">
        <f>IF(ISERROR(lookups!Y109),"",lookups!Y109)</f>
        <v/>
      </c>
      <c r="AE116" s="6" t="str">
        <f>IF(ISERROR(lookups!AB109),"",lookups!AB109)</f>
        <v/>
      </c>
      <c r="AF116" s="6" t="str">
        <f>IF(ISERROR(lookups!AE109),"",lookups!AE109)</f>
        <v/>
      </c>
      <c r="AG116" s="6" t="str">
        <f>IF(ISERROR(lookups!AH109),"",lookups!AH109)</f>
        <v/>
      </c>
      <c r="AH116" s="6" t="str">
        <f>IF(ISERROR(lookups!AK109),"",lookups!AK109)</f>
        <v/>
      </c>
      <c r="AI116" s="6" t="str">
        <f>IF(ISERROR(lookups!AN109),"",lookups!AN109)</f>
        <v/>
      </c>
      <c r="AJ116" s="6" t="str">
        <f>IF(ISERROR(lookups!AQ109),"",lookups!AQ109)</f>
        <v/>
      </c>
      <c r="AK116" s="6" t="str">
        <f>IF(ISERROR(lookups!AT109),"",lookups!AT109)</f>
        <v/>
      </c>
      <c r="AL116" s="6" t="str">
        <f t="shared" si="10"/>
        <v/>
      </c>
      <c r="AM116" s="6" t="str">
        <f t="shared" si="11"/>
        <v/>
      </c>
      <c r="AN116" s="6" t="str">
        <f>IF(ISERROR(lookups!AY109),"",lookups!AY109)</f>
        <v/>
      </c>
      <c r="AO116" s="6" t="str">
        <f t="shared" si="12"/>
        <v/>
      </c>
      <c r="AP116" s="6" t="str">
        <f>IF(ISERROR(lookups!BC109),"",lookups!BC109)</f>
        <v/>
      </c>
      <c r="AQ116" s="124" t="str">
        <f>IF(ISERROR(lookups!BF109),"",lookups!BF109)</f>
        <v/>
      </c>
    </row>
    <row r="117" spans="1:43" x14ac:dyDescent="0.25">
      <c r="A117" t="str">
        <f>IF('5. Trigger species (global)'!B113&lt;&gt;"",'5. Trigger species (global)'!B113,"")</f>
        <v/>
      </c>
      <c r="B117" s="123" t="str">
        <f>IF(ISERROR(lookups!W110),"",lookups!W110)</f>
        <v/>
      </c>
      <c r="C117" s="6" t="str">
        <f>IF(ISERROR(lookups!Z110),"",lookups!Z110)</f>
        <v/>
      </c>
      <c r="D117" s="6" t="str">
        <f>IF(ISERROR(lookups!AC110),"",lookups!AA110)</f>
        <v/>
      </c>
      <c r="E117" s="6" t="str">
        <f>IF(ISERROR(lookups!AF110),"",lookups!AF110)</f>
        <v/>
      </c>
      <c r="F117" s="6" t="str">
        <f>IF(ISERROR(lookups!AI110),"",lookups!AI110)</f>
        <v/>
      </c>
      <c r="G117" s="6" t="str">
        <f>IF(ISERROR(lookups!AL110),"",lookups!AL110)</f>
        <v/>
      </c>
      <c r="H117" s="6" t="str">
        <f>IF(ISERROR(lookups!AO110),"",lookups!AO110)</f>
        <v/>
      </c>
      <c r="I117" s="6" t="str">
        <f>IF(ISERROR(lookups!AR110),"",lookups!AR110)</f>
        <v/>
      </c>
      <c r="J117" s="6" t="str">
        <f>IF(ISERROR(lookups!AU110),"",lookups!AU110)</f>
        <v/>
      </c>
      <c r="K117" s="6" t="str">
        <f>IF(ISERROR(lookups!AU110),"",lookups!AV110)</f>
        <v/>
      </c>
      <c r="L117" s="6" t="str">
        <f>IF(ISERROR(lookups!AW110),"",lookups!AW110)</f>
        <v/>
      </c>
      <c r="M117" s="6" t="str">
        <f>IF(ISERROR(lookups!AY110),"",lookups!AZ110)</f>
        <v/>
      </c>
      <c r="N117" s="6" t="str">
        <f>IF(ISERROR(lookups!BA110),"",lookups!BA110)</f>
        <v/>
      </c>
      <c r="O117" s="6" t="str">
        <f>IF(ISERROR(lookups!BD110),"",lookups!BD110)</f>
        <v/>
      </c>
      <c r="P117" s="123" t="str">
        <f>IF(ISERROR(lookups!X110),"",lookups!X110)</f>
        <v/>
      </c>
      <c r="Q117" s="6" t="str">
        <f>IF(ISERROR(lookups!AA110),"",lookups!AA110)</f>
        <v/>
      </c>
      <c r="R117" s="6" t="str">
        <f>IF(ISERROR(lookups!AD110),"",lookups!AD110)</f>
        <v/>
      </c>
      <c r="S117" s="6" t="str">
        <f>IF(ISERROR(lookups!AG110),"",lookups!AG110)</f>
        <v/>
      </c>
      <c r="T117" s="6" t="str">
        <f>IF(ISERROR(lookups!AJ110),"",lookups!AJ110)</f>
        <v/>
      </c>
      <c r="U117" s="6" t="str">
        <f>IF(ISERROR(lookups!AM110),"",lookups!AM110)</f>
        <v/>
      </c>
      <c r="V117" s="6" t="str">
        <f>IF(ISERROR(lookups!AP110),"",lookups!AP110)</f>
        <v/>
      </c>
      <c r="W117" s="6" t="str">
        <f>IF(ISERROR(lookups!AS110),"",lookups!AS110)</f>
        <v/>
      </c>
      <c r="X117" s="6" t="str">
        <f t="shared" si="7"/>
        <v/>
      </c>
      <c r="Y117" s="6" t="str">
        <f t="shared" si="8"/>
        <v/>
      </c>
      <c r="Z117" s="6" t="str">
        <f>IF(ISERROR(lookups!AX110),"",lookups!AX110)</f>
        <v/>
      </c>
      <c r="AA117" s="6" t="str">
        <f t="shared" si="9"/>
        <v/>
      </c>
      <c r="AB117" s="6" t="str">
        <f>IF(ISERROR(lookups!BB110),"",lookups!BB110)</f>
        <v/>
      </c>
      <c r="AC117" s="6" t="str">
        <f>IF(ISERROR(lookups!BE110),"",lookups!BE110)</f>
        <v/>
      </c>
      <c r="AD117" s="123" t="str">
        <f>IF(ISERROR(lookups!Y110),"",lookups!Y110)</f>
        <v/>
      </c>
      <c r="AE117" s="6" t="str">
        <f>IF(ISERROR(lookups!AB110),"",lookups!AB110)</f>
        <v/>
      </c>
      <c r="AF117" s="6" t="str">
        <f>IF(ISERROR(lookups!AE110),"",lookups!AE110)</f>
        <v/>
      </c>
      <c r="AG117" s="6" t="str">
        <f>IF(ISERROR(lookups!AH110),"",lookups!AH110)</f>
        <v/>
      </c>
      <c r="AH117" s="6" t="str">
        <f>IF(ISERROR(lookups!AK110),"",lookups!AK110)</f>
        <v/>
      </c>
      <c r="AI117" s="6" t="str">
        <f>IF(ISERROR(lookups!AN110),"",lookups!AN110)</f>
        <v/>
      </c>
      <c r="AJ117" s="6" t="str">
        <f>IF(ISERROR(lookups!AQ110),"",lookups!AQ110)</f>
        <v/>
      </c>
      <c r="AK117" s="6" t="str">
        <f>IF(ISERROR(lookups!AT110),"",lookups!AT110)</f>
        <v/>
      </c>
      <c r="AL117" s="6" t="str">
        <f t="shared" si="10"/>
        <v/>
      </c>
      <c r="AM117" s="6" t="str">
        <f t="shared" si="11"/>
        <v/>
      </c>
      <c r="AN117" s="6" t="str">
        <f>IF(ISERROR(lookups!AY110),"",lookups!AY110)</f>
        <v/>
      </c>
      <c r="AO117" s="6" t="str">
        <f t="shared" si="12"/>
        <v/>
      </c>
      <c r="AP117" s="6" t="str">
        <f>IF(ISERROR(lookups!BC110),"",lookups!BC110)</f>
        <v/>
      </c>
      <c r="AQ117" s="124" t="str">
        <f>IF(ISERROR(lookups!BF110),"",lookups!BF110)</f>
        <v/>
      </c>
    </row>
    <row r="118" spans="1:43" x14ac:dyDescent="0.25">
      <c r="A118" t="str">
        <f>IF('5. Trigger species (global)'!B114&lt;&gt;"",'5. Trigger species (global)'!B114,"")</f>
        <v/>
      </c>
      <c r="B118" s="123" t="str">
        <f>IF(ISERROR(lookups!W111),"",lookups!W111)</f>
        <v/>
      </c>
      <c r="C118" s="6" t="str">
        <f>IF(ISERROR(lookups!Z111),"",lookups!Z111)</f>
        <v/>
      </c>
      <c r="D118" s="6" t="str">
        <f>IF(ISERROR(lookups!AC111),"",lookups!AA111)</f>
        <v/>
      </c>
      <c r="E118" s="6" t="str">
        <f>IF(ISERROR(lookups!AF111),"",lookups!AF111)</f>
        <v/>
      </c>
      <c r="F118" s="6" t="str">
        <f>IF(ISERROR(lookups!AI111),"",lookups!AI111)</f>
        <v/>
      </c>
      <c r="G118" s="6" t="str">
        <f>IF(ISERROR(lookups!AL111),"",lookups!AL111)</f>
        <v/>
      </c>
      <c r="H118" s="6" t="str">
        <f>IF(ISERROR(lookups!AO111),"",lookups!AO111)</f>
        <v/>
      </c>
      <c r="I118" s="6" t="str">
        <f>IF(ISERROR(lookups!AR111),"",lookups!AR111)</f>
        <v/>
      </c>
      <c r="J118" s="6" t="str">
        <f>IF(ISERROR(lookups!AU111),"",lookups!AU111)</f>
        <v/>
      </c>
      <c r="K118" s="6" t="str">
        <f>IF(ISERROR(lookups!AU111),"",lookups!AV111)</f>
        <v/>
      </c>
      <c r="L118" s="6" t="str">
        <f>IF(ISERROR(lookups!AW111),"",lookups!AW111)</f>
        <v/>
      </c>
      <c r="M118" s="6" t="str">
        <f>IF(ISERROR(lookups!AY111),"",lookups!AZ111)</f>
        <v/>
      </c>
      <c r="N118" s="6" t="str">
        <f>IF(ISERROR(lookups!BA111),"",lookups!BA111)</f>
        <v/>
      </c>
      <c r="O118" s="6" t="str">
        <f>IF(ISERROR(lookups!BD111),"",lookups!BD111)</f>
        <v/>
      </c>
      <c r="P118" s="123" t="str">
        <f>IF(ISERROR(lookups!X111),"",lookups!X111)</f>
        <v/>
      </c>
      <c r="Q118" s="6" t="str">
        <f>IF(ISERROR(lookups!AA111),"",lookups!AA111)</f>
        <v/>
      </c>
      <c r="R118" s="6" t="str">
        <f>IF(ISERROR(lookups!AD111),"",lookups!AD111)</f>
        <v/>
      </c>
      <c r="S118" s="6" t="str">
        <f>IF(ISERROR(lookups!AG111),"",lookups!AG111)</f>
        <v/>
      </c>
      <c r="T118" s="6" t="str">
        <f>IF(ISERROR(lookups!AJ111),"",lookups!AJ111)</f>
        <v/>
      </c>
      <c r="U118" s="6" t="str">
        <f>IF(ISERROR(lookups!AM111),"",lookups!AM111)</f>
        <v/>
      </c>
      <c r="V118" s="6" t="str">
        <f>IF(ISERROR(lookups!AP111),"",lookups!AP111)</f>
        <v/>
      </c>
      <c r="W118" s="6" t="str">
        <f>IF(ISERROR(lookups!AS111),"",lookups!AS111)</f>
        <v/>
      </c>
      <c r="X118" s="6" t="str">
        <f t="shared" si="7"/>
        <v/>
      </c>
      <c r="Y118" s="6" t="str">
        <f t="shared" si="8"/>
        <v/>
      </c>
      <c r="Z118" s="6" t="str">
        <f>IF(ISERROR(lookups!AX111),"",lookups!AX111)</f>
        <v/>
      </c>
      <c r="AA118" s="6" t="str">
        <f t="shared" si="9"/>
        <v/>
      </c>
      <c r="AB118" s="6" t="str">
        <f>IF(ISERROR(lookups!BB111),"",lookups!BB111)</f>
        <v/>
      </c>
      <c r="AC118" s="6" t="str">
        <f>IF(ISERROR(lookups!BE111),"",lookups!BE111)</f>
        <v/>
      </c>
      <c r="AD118" s="123" t="str">
        <f>IF(ISERROR(lookups!Y111),"",lookups!Y111)</f>
        <v/>
      </c>
      <c r="AE118" s="6" t="str">
        <f>IF(ISERROR(lookups!AB111),"",lookups!AB111)</f>
        <v/>
      </c>
      <c r="AF118" s="6" t="str">
        <f>IF(ISERROR(lookups!AE111),"",lookups!AE111)</f>
        <v/>
      </c>
      <c r="AG118" s="6" t="str">
        <f>IF(ISERROR(lookups!AH111),"",lookups!AH111)</f>
        <v/>
      </c>
      <c r="AH118" s="6" t="str">
        <f>IF(ISERROR(lookups!AK111),"",lookups!AK111)</f>
        <v/>
      </c>
      <c r="AI118" s="6" t="str">
        <f>IF(ISERROR(lookups!AN111),"",lookups!AN111)</f>
        <v/>
      </c>
      <c r="AJ118" s="6" t="str">
        <f>IF(ISERROR(lookups!AQ111),"",lookups!AQ111)</f>
        <v/>
      </c>
      <c r="AK118" s="6" t="str">
        <f>IF(ISERROR(lookups!AT111),"",lookups!AT111)</f>
        <v/>
      </c>
      <c r="AL118" s="6" t="str">
        <f t="shared" si="10"/>
        <v/>
      </c>
      <c r="AM118" s="6" t="str">
        <f t="shared" si="11"/>
        <v/>
      </c>
      <c r="AN118" s="6" t="str">
        <f>IF(ISERROR(lookups!AY111),"",lookups!AY111)</f>
        <v/>
      </c>
      <c r="AO118" s="6" t="str">
        <f t="shared" si="12"/>
        <v/>
      </c>
      <c r="AP118" s="6" t="str">
        <f>IF(ISERROR(lookups!BC111),"",lookups!BC111)</f>
        <v/>
      </c>
      <c r="AQ118" s="124" t="str">
        <f>IF(ISERROR(lookups!BF111),"",lookups!BF111)</f>
        <v/>
      </c>
    </row>
    <row r="119" spans="1:43" x14ac:dyDescent="0.25">
      <c r="A119" t="str">
        <f>IF('5. Trigger species (global)'!B115&lt;&gt;"",'5. Trigger species (global)'!B115,"")</f>
        <v/>
      </c>
      <c r="B119" s="123" t="str">
        <f>IF(ISERROR(lookups!W112),"",lookups!W112)</f>
        <v/>
      </c>
      <c r="C119" s="6" t="str">
        <f>IF(ISERROR(lookups!Z112),"",lookups!Z112)</f>
        <v/>
      </c>
      <c r="D119" s="6" t="str">
        <f>IF(ISERROR(lookups!AC112),"",lookups!AA112)</f>
        <v/>
      </c>
      <c r="E119" s="6" t="str">
        <f>IF(ISERROR(lookups!AF112),"",lookups!AF112)</f>
        <v/>
      </c>
      <c r="F119" s="6" t="str">
        <f>IF(ISERROR(lookups!AI112),"",lookups!AI112)</f>
        <v/>
      </c>
      <c r="G119" s="6" t="str">
        <f>IF(ISERROR(lookups!AL112),"",lookups!AL112)</f>
        <v/>
      </c>
      <c r="H119" s="6" t="str">
        <f>IF(ISERROR(lookups!AO112),"",lookups!AO112)</f>
        <v/>
      </c>
      <c r="I119" s="6" t="str">
        <f>IF(ISERROR(lookups!AR112),"",lookups!AR112)</f>
        <v/>
      </c>
      <c r="J119" s="6" t="str">
        <f>IF(ISERROR(lookups!AU112),"",lookups!AU112)</f>
        <v/>
      </c>
      <c r="K119" s="6" t="str">
        <f>IF(ISERROR(lookups!AU112),"",lookups!AV112)</f>
        <v/>
      </c>
      <c r="L119" s="6" t="str">
        <f>IF(ISERROR(lookups!AW112),"",lookups!AW112)</f>
        <v/>
      </c>
      <c r="M119" s="6" t="str">
        <f>IF(ISERROR(lookups!AY112),"",lookups!AZ112)</f>
        <v/>
      </c>
      <c r="N119" s="6" t="str">
        <f>IF(ISERROR(lookups!BA112),"",lookups!BA112)</f>
        <v/>
      </c>
      <c r="O119" s="6" t="str">
        <f>IF(ISERROR(lookups!BD112),"",lookups!BD112)</f>
        <v/>
      </c>
      <c r="P119" s="123" t="str">
        <f>IF(ISERROR(lookups!X112),"",lookups!X112)</f>
        <v/>
      </c>
      <c r="Q119" s="6" t="str">
        <f>IF(ISERROR(lookups!AA112),"",lookups!AA112)</f>
        <v/>
      </c>
      <c r="R119" s="6" t="str">
        <f>IF(ISERROR(lookups!AD112),"",lookups!AD112)</f>
        <v/>
      </c>
      <c r="S119" s="6" t="str">
        <f>IF(ISERROR(lookups!AG112),"",lookups!AG112)</f>
        <v/>
      </c>
      <c r="T119" s="6" t="str">
        <f>IF(ISERROR(lookups!AJ112),"",lookups!AJ112)</f>
        <v/>
      </c>
      <c r="U119" s="6" t="str">
        <f>IF(ISERROR(lookups!AM112),"",lookups!AM112)</f>
        <v/>
      </c>
      <c r="V119" s="6" t="str">
        <f>IF(ISERROR(lookups!AP112),"",lookups!AP112)</f>
        <v/>
      </c>
      <c r="W119" s="6" t="str">
        <f>IF(ISERROR(lookups!AS112),"",lookups!AS112)</f>
        <v/>
      </c>
      <c r="X119" s="6" t="str">
        <f t="shared" si="7"/>
        <v/>
      </c>
      <c r="Y119" s="6" t="str">
        <f t="shared" si="8"/>
        <v/>
      </c>
      <c r="Z119" s="6" t="str">
        <f>IF(ISERROR(lookups!AX112),"",lookups!AX112)</f>
        <v/>
      </c>
      <c r="AA119" s="6" t="str">
        <f t="shared" si="9"/>
        <v/>
      </c>
      <c r="AB119" s="6" t="str">
        <f>IF(ISERROR(lookups!BB112),"",lookups!BB112)</f>
        <v/>
      </c>
      <c r="AC119" s="6" t="str">
        <f>IF(ISERROR(lookups!BE112),"",lookups!BE112)</f>
        <v/>
      </c>
      <c r="AD119" s="123" t="str">
        <f>IF(ISERROR(lookups!Y112),"",lookups!Y112)</f>
        <v/>
      </c>
      <c r="AE119" s="6" t="str">
        <f>IF(ISERROR(lookups!AB112),"",lookups!AB112)</f>
        <v/>
      </c>
      <c r="AF119" s="6" t="str">
        <f>IF(ISERROR(lookups!AE112),"",lookups!AE112)</f>
        <v/>
      </c>
      <c r="AG119" s="6" t="str">
        <f>IF(ISERROR(lookups!AH112),"",lookups!AH112)</f>
        <v/>
      </c>
      <c r="AH119" s="6" t="str">
        <f>IF(ISERROR(lookups!AK112),"",lookups!AK112)</f>
        <v/>
      </c>
      <c r="AI119" s="6" t="str">
        <f>IF(ISERROR(lookups!AN112),"",lookups!AN112)</f>
        <v/>
      </c>
      <c r="AJ119" s="6" t="str">
        <f>IF(ISERROR(lookups!AQ112),"",lookups!AQ112)</f>
        <v/>
      </c>
      <c r="AK119" s="6" t="str">
        <f>IF(ISERROR(lookups!AT112),"",lookups!AT112)</f>
        <v/>
      </c>
      <c r="AL119" s="6" t="str">
        <f t="shared" si="10"/>
        <v/>
      </c>
      <c r="AM119" s="6" t="str">
        <f t="shared" si="11"/>
        <v/>
      </c>
      <c r="AN119" s="6" t="str">
        <f>IF(ISERROR(lookups!AY112),"",lookups!AY112)</f>
        <v/>
      </c>
      <c r="AO119" s="6" t="str">
        <f t="shared" si="12"/>
        <v/>
      </c>
      <c r="AP119" s="6" t="str">
        <f>IF(ISERROR(lookups!BC112),"",lookups!BC112)</f>
        <v/>
      </c>
      <c r="AQ119" s="124" t="str">
        <f>IF(ISERROR(lookups!BF112),"",lookups!BF112)</f>
        <v/>
      </c>
    </row>
    <row r="120" spans="1:43" x14ac:dyDescent="0.25">
      <c r="A120" t="str">
        <f>IF('5. Trigger species (global)'!B116&lt;&gt;"",'5. Trigger species (global)'!B116,"")</f>
        <v/>
      </c>
      <c r="B120" s="123" t="str">
        <f>IF(ISERROR(lookups!W113),"",lookups!W113)</f>
        <v/>
      </c>
      <c r="C120" s="6" t="str">
        <f>IF(ISERROR(lookups!Z113),"",lookups!Z113)</f>
        <v/>
      </c>
      <c r="D120" s="6" t="str">
        <f>IF(ISERROR(lookups!AC113),"",lookups!AA113)</f>
        <v/>
      </c>
      <c r="E120" s="6" t="str">
        <f>IF(ISERROR(lookups!AF113),"",lookups!AF113)</f>
        <v/>
      </c>
      <c r="F120" s="6" t="str">
        <f>IF(ISERROR(lookups!AI113),"",lookups!AI113)</f>
        <v/>
      </c>
      <c r="G120" s="6" t="str">
        <f>IF(ISERROR(lookups!AL113),"",lookups!AL113)</f>
        <v/>
      </c>
      <c r="H120" s="6" t="str">
        <f>IF(ISERROR(lookups!AO113),"",lookups!AO113)</f>
        <v/>
      </c>
      <c r="I120" s="6" t="str">
        <f>IF(ISERROR(lookups!AR113),"",lookups!AR113)</f>
        <v/>
      </c>
      <c r="J120" s="6" t="str">
        <f>IF(ISERROR(lookups!AU113),"",lookups!AU113)</f>
        <v/>
      </c>
      <c r="K120" s="6" t="str">
        <f>IF(ISERROR(lookups!AU113),"",lookups!AV113)</f>
        <v/>
      </c>
      <c r="L120" s="6" t="str">
        <f>IF(ISERROR(lookups!AW113),"",lookups!AW113)</f>
        <v/>
      </c>
      <c r="M120" s="6" t="str">
        <f>IF(ISERROR(lookups!AY113),"",lookups!AZ113)</f>
        <v/>
      </c>
      <c r="N120" s="6" t="str">
        <f>IF(ISERROR(lookups!BA113),"",lookups!BA113)</f>
        <v/>
      </c>
      <c r="O120" s="6" t="str">
        <f>IF(ISERROR(lookups!BD113),"",lookups!BD113)</f>
        <v/>
      </c>
      <c r="P120" s="123" t="str">
        <f>IF(ISERROR(lookups!X113),"",lookups!X113)</f>
        <v/>
      </c>
      <c r="Q120" s="6" t="str">
        <f>IF(ISERROR(lookups!AA113),"",lookups!AA113)</f>
        <v/>
      </c>
      <c r="R120" s="6" t="str">
        <f>IF(ISERROR(lookups!AD113),"",lookups!AD113)</f>
        <v/>
      </c>
      <c r="S120" s="6" t="str">
        <f>IF(ISERROR(lookups!AG113),"",lookups!AG113)</f>
        <v/>
      </c>
      <c r="T120" s="6" t="str">
        <f>IF(ISERROR(lookups!AJ113),"",lookups!AJ113)</f>
        <v/>
      </c>
      <c r="U120" s="6" t="str">
        <f>IF(ISERROR(lookups!AM113),"",lookups!AM113)</f>
        <v/>
      </c>
      <c r="V120" s="6" t="str">
        <f>IF(ISERROR(lookups!AP113),"",lookups!AP113)</f>
        <v/>
      </c>
      <c r="W120" s="6" t="str">
        <f>IF(ISERROR(lookups!AS113),"",lookups!AS113)</f>
        <v/>
      </c>
      <c r="X120" s="6" t="str">
        <f t="shared" si="7"/>
        <v/>
      </c>
      <c r="Y120" s="6" t="str">
        <f t="shared" si="8"/>
        <v/>
      </c>
      <c r="Z120" s="6" t="str">
        <f>IF(ISERROR(lookups!AX113),"",lookups!AX113)</f>
        <v/>
      </c>
      <c r="AA120" s="6" t="str">
        <f t="shared" si="9"/>
        <v/>
      </c>
      <c r="AB120" s="6" t="str">
        <f>IF(ISERROR(lookups!BB113),"",lookups!BB113)</f>
        <v/>
      </c>
      <c r="AC120" s="6" t="str">
        <f>IF(ISERROR(lookups!BE113),"",lookups!BE113)</f>
        <v/>
      </c>
      <c r="AD120" s="123" t="str">
        <f>IF(ISERROR(lookups!Y113),"",lookups!Y113)</f>
        <v/>
      </c>
      <c r="AE120" s="6" t="str">
        <f>IF(ISERROR(lookups!AB113),"",lookups!AB113)</f>
        <v/>
      </c>
      <c r="AF120" s="6" t="str">
        <f>IF(ISERROR(lookups!AE113),"",lookups!AE113)</f>
        <v/>
      </c>
      <c r="AG120" s="6" t="str">
        <f>IF(ISERROR(lookups!AH113),"",lookups!AH113)</f>
        <v/>
      </c>
      <c r="AH120" s="6" t="str">
        <f>IF(ISERROR(lookups!AK113),"",lookups!AK113)</f>
        <v/>
      </c>
      <c r="AI120" s="6" t="str">
        <f>IF(ISERROR(lookups!AN113),"",lookups!AN113)</f>
        <v/>
      </c>
      <c r="AJ120" s="6" t="str">
        <f>IF(ISERROR(lookups!AQ113),"",lookups!AQ113)</f>
        <v/>
      </c>
      <c r="AK120" s="6" t="str">
        <f>IF(ISERROR(lookups!AT113),"",lookups!AT113)</f>
        <v/>
      </c>
      <c r="AL120" s="6" t="str">
        <f t="shared" si="10"/>
        <v/>
      </c>
      <c r="AM120" s="6" t="str">
        <f t="shared" si="11"/>
        <v/>
      </c>
      <c r="AN120" s="6" t="str">
        <f>IF(ISERROR(lookups!AY113),"",lookups!AY113)</f>
        <v/>
      </c>
      <c r="AO120" s="6" t="str">
        <f t="shared" si="12"/>
        <v/>
      </c>
      <c r="AP120" s="6" t="str">
        <f>IF(ISERROR(lookups!BC113),"",lookups!BC113)</f>
        <v/>
      </c>
      <c r="AQ120" s="124" t="str">
        <f>IF(ISERROR(lookups!BF113),"",lookups!BF113)</f>
        <v/>
      </c>
    </row>
    <row r="121" spans="1:43" x14ac:dyDescent="0.25">
      <c r="A121" t="str">
        <f>IF('5. Trigger species (global)'!B117&lt;&gt;"",'5. Trigger species (global)'!B117,"")</f>
        <v/>
      </c>
      <c r="B121" s="123" t="str">
        <f>IF(ISERROR(lookups!W114),"",lookups!W114)</f>
        <v/>
      </c>
      <c r="C121" s="6" t="str">
        <f>IF(ISERROR(lookups!Z114),"",lookups!Z114)</f>
        <v/>
      </c>
      <c r="D121" s="6" t="str">
        <f>IF(ISERROR(lookups!AC114),"",lookups!AA114)</f>
        <v/>
      </c>
      <c r="E121" s="6" t="str">
        <f>IF(ISERROR(lookups!AF114),"",lookups!AF114)</f>
        <v/>
      </c>
      <c r="F121" s="6" t="str">
        <f>IF(ISERROR(lookups!AI114),"",lookups!AI114)</f>
        <v/>
      </c>
      <c r="G121" s="6" t="str">
        <f>IF(ISERROR(lookups!AL114),"",lookups!AL114)</f>
        <v/>
      </c>
      <c r="H121" s="6" t="str">
        <f>IF(ISERROR(lookups!AO114),"",lookups!AO114)</f>
        <v/>
      </c>
      <c r="I121" s="6" t="str">
        <f>IF(ISERROR(lookups!AR114),"",lookups!AR114)</f>
        <v/>
      </c>
      <c r="J121" s="6" t="str">
        <f>IF(ISERROR(lookups!AU114),"",lookups!AU114)</f>
        <v/>
      </c>
      <c r="K121" s="6" t="str">
        <f>IF(ISERROR(lookups!AU114),"",lookups!AV114)</f>
        <v/>
      </c>
      <c r="L121" s="6" t="str">
        <f>IF(ISERROR(lookups!AW114),"",lookups!AW114)</f>
        <v/>
      </c>
      <c r="M121" s="6" t="str">
        <f>IF(ISERROR(lookups!AY114),"",lookups!AZ114)</f>
        <v/>
      </c>
      <c r="N121" s="6" t="str">
        <f>IF(ISERROR(lookups!BA114),"",lookups!BA114)</f>
        <v/>
      </c>
      <c r="O121" s="6" t="str">
        <f>IF(ISERROR(lookups!BD114),"",lookups!BD114)</f>
        <v/>
      </c>
      <c r="P121" s="123" t="str">
        <f>IF(ISERROR(lookups!X114),"",lookups!X114)</f>
        <v/>
      </c>
      <c r="Q121" s="6" t="str">
        <f>IF(ISERROR(lookups!AA114),"",lookups!AA114)</f>
        <v/>
      </c>
      <c r="R121" s="6" t="str">
        <f>IF(ISERROR(lookups!AD114),"",lookups!AD114)</f>
        <v/>
      </c>
      <c r="S121" s="6" t="str">
        <f>IF(ISERROR(lookups!AG114),"",lookups!AG114)</f>
        <v/>
      </c>
      <c r="T121" s="6" t="str">
        <f>IF(ISERROR(lookups!AJ114),"",lookups!AJ114)</f>
        <v/>
      </c>
      <c r="U121" s="6" t="str">
        <f>IF(ISERROR(lookups!AM114),"",lookups!AM114)</f>
        <v/>
      </c>
      <c r="V121" s="6" t="str">
        <f>IF(ISERROR(lookups!AP114),"",lookups!AP114)</f>
        <v/>
      </c>
      <c r="W121" s="6" t="str">
        <f>IF(ISERROR(lookups!AS114),"",lookups!AS114)</f>
        <v/>
      </c>
      <c r="X121" s="6" t="str">
        <f t="shared" si="7"/>
        <v/>
      </c>
      <c r="Y121" s="6" t="str">
        <f t="shared" si="8"/>
        <v/>
      </c>
      <c r="Z121" s="6" t="str">
        <f>IF(ISERROR(lookups!AX114),"",lookups!AX114)</f>
        <v/>
      </c>
      <c r="AA121" s="6" t="str">
        <f t="shared" si="9"/>
        <v/>
      </c>
      <c r="AB121" s="6" t="str">
        <f>IF(ISERROR(lookups!BB114),"",lookups!BB114)</f>
        <v/>
      </c>
      <c r="AC121" s="6" t="str">
        <f>IF(ISERROR(lookups!BE114),"",lookups!BE114)</f>
        <v/>
      </c>
      <c r="AD121" s="123" t="str">
        <f>IF(ISERROR(lookups!Y114),"",lookups!Y114)</f>
        <v/>
      </c>
      <c r="AE121" s="6" t="str">
        <f>IF(ISERROR(lookups!AB114),"",lookups!AB114)</f>
        <v/>
      </c>
      <c r="AF121" s="6" t="str">
        <f>IF(ISERROR(lookups!AE114),"",lookups!AE114)</f>
        <v/>
      </c>
      <c r="AG121" s="6" t="str">
        <f>IF(ISERROR(lookups!AH114),"",lookups!AH114)</f>
        <v/>
      </c>
      <c r="AH121" s="6" t="str">
        <f>IF(ISERROR(lookups!AK114),"",lookups!AK114)</f>
        <v/>
      </c>
      <c r="AI121" s="6" t="str">
        <f>IF(ISERROR(lookups!AN114),"",lookups!AN114)</f>
        <v/>
      </c>
      <c r="AJ121" s="6" t="str">
        <f>IF(ISERROR(lookups!AQ114),"",lookups!AQ114)</f>
        <v/>
      </c>
      <c r="AK121" s="6" t="str">
        <f>IF(ISERROR(lookups!AT114),"",lookups!AT114)</f>
        <v/>
      </c>
      <c r="AL121" s="6" t="str">
        <f t="shared" si="10"/>
        <v/>
      </c>
      <c r="AM121" s="6" t="str">
        <f t="shared" si="11"/>
        <v/>
      </c>
      <c r="AN121" s="6" t="str">
        <f>IF(ISERROR(lookups!AY114),"",lookups!AY114)</f>
        <v/>
      </c>
      <c r="AO121" s="6" t="str">
        <f t="shared" si="12"/>
        <v/>
      </c>
      <c r="AP121" s="6" t="str">
        <f>IF(ISERROR(lookups!BC114),"",lookups!BC114)</f>
        <v/>
      </c>
      <c r="AQ121" s="124" t="str">
        <f>IF(ISERROR(lookups!BF114),"",lookups!BF114)</f>
        <v/>
      </c>
    </row>
    <row r="122" spans="1:43" x14ac:dyDescent="0.25">
      <c r="A122" t="str">
        <f>IF('5. Trigger species (global)'!B118&lt;&gt;"",'5. Trigger species (global)'!B118,"")</f>
        <v/>
      </c>
      <c r="B122" s="123" t="str">
        <f>IF(ISERROR(lookups!W115),"",lookups!W115)</f>
        <v/>
      </c>
      <c r="C122" s="6" t="str">
        <f>IF(ISERROR(lookups!Z115),"",lookups!Z115)</f>
        <v/>
      </c>
      <c r="D122" s="6" t="str">
        <f>IF(ISERROR(lookups!AC115),"",lookups!AA115)</f>
        <v/>
      </c>
      <c r="E122" s="6" t="str">
        <f>IF(ISERROR(lookups!AF115),"",lookups!AF115)</f>
        <v/>
      </c>
      <c r="F122" s="6" t="str">
        <f>IF(ISERROR(lookups!AI115),"",lookups!AI115)</f>
        <v/>
      </c>
      <c r="G122" s="6" t="str">
        <f>IF(ISERROR(lookups!AL115),"",lookups!AL115)</f>
        <v/>
      </c>
      <c r="H122" s="6" t="str">
        <f>IF(ISERROR(lookups!AO115),"",lookups!AO115)</f>
        <v/>
      </c>
      <c r="I122" s="6" t="str">
        <f>IF(ISERROR(lookups!AR115),"",lookups!AR115)</f>
        <v/>
      </c>
      <c r="J122" s="6" t="str">
        <f>IF(ISERROR(lookups!AU115),"",lookups!AU115)</f>
        <v/>
      </c>
      <c r="K122" s="6" t="str">
        <f>IF(ISERROR(lookups!AU115),"",lookups!AV115)</f>
        <v/>
      </c>
      <c r="L122" s="6" t="str">
        <f>IF(ISERROR(lookups!AW115),"",lookups!AW115)</f>
        <v/>
      </c>
      <c r="M122" s="6" t="str">
        <f>IF(ISERROR(lookups!AY115),"",lookups!AZ115)</f>
        <v/>
      </c>
      <c r="N122" s="6" t="str">
        <f>IF(ISERROR(lookups!BA115),"",lookups!BA115)</f>
        <v/>
      </c>
      <c r="O122" s="6" t="str">
        <f>IF(ISERROR(lookups!BD115),"",lookups!BD115)</f>
        <v/>
      </c>
      <c r="P122" s="123" t="str">
        <f>IF(ISERROR(lookups!X115),"",lookups!X115)</f>
        <v/>
      </c>
      <c r="Q122" s="6" t="str">
        <f>IF(ISERROR(lookups!AA115),"",lookups!AA115)</f>
        <v/>
      </c>
      <c r="R122" s="6" t="str">
        <f>IF(ISERROR(lookups!AD115),"",lookups!AD115)</f>
        <v/>
      </c>
      <c r="S122" s="6" t="str">
        <f>IF(ISERROR(lookups!AG115),"",lookups!AG115)</f>
        <v/>
      </c>
      <c r="T122" s="6" t="str">
        <f>IF(ISERROR(lookups!AJ115),"",lookups!AJ115)</f>
        <v/>
      </c>
      <c r="U122" s="6" t="str">
        <f>IF(ISERROR(lookups!AM115),"",lookups!AM115)</f>
        <v/>
      </c>
      <c r="V122" s="6" t="str">
        <f>IF(ISERROR(lookups!AP115),"",lookups!AP115)</f>
        <v/>
      </c>
      <c r="W122" s="6" t="str">
        <f>IF(ISERROR(lookups!AS115),"",lookups!AS115)</f>
        <v/>
      </c>
      <c r="X122" s="6" t="str">
        <f t="shared" si="7"/>
        <v/>
      </c>
      <c r="Y122" s="6" t="str">
        <f t="shared" si="8"/>
        <v/>
      </c>
      <c r="Z122" s="6" t="str">
        <f>IF(ISERROR(lookups!AX115),"",lookups!AX115)</f>
        <v/>
      </c>
      <c r="AA122" s="6" t="str">
        <f t="shared" si="9"/>
        <v/>
      </c>
      <c r="AB122" s="6" t="str">
        <f>IF(ISERROR(lookups!BB115),"",lookups!BB115)</f>
        <v/>
      </c>
      <c r="AC122" s="6" t="str">
        <f>IF(ISERROR(lookups!BE115),"",lookups!BE115)</f>
        <v/>
      </c>
      <c r="AD122" s="123" t="str">
        <f>IF(ISERROR(lookups!Y115),"",lookups!Y115)</f>
        <v/>
      </c>
      <c r="AE122" s="6" t="str">
        <f>IF(ISERROR(lookups!AB115),"",lookups!AB115)</f>
        <v/>
      </c>
      <c r="AF122" s="6" t="str">
        <f>IF(ISERROR(lookups!AE115),"",lookups!AE115)</f>
        <v/>
      </c>
      <c r="AG122" s="6" t="str">
        <f>IF(ISERROR(lookups!AH115),"",lookups!AH115)</f>
        <v/>
      </c>
      <c r="AH122" s="6" t="str">
        <f>IF(ISERROR(lookups!AK115),"",lookups!AK115)</f>
        <v/>
      </c>
      <c r="AI122" s="6" t="str">
        <f>IF(ISERROR(lookups!AN115),"",lookups!AN115)</f>
        <v/>
      </c>
      <c r="AJ122" s="6" t="str">
        <f>IF(ISERROR(lookups!AQ115),"",lookups!AQ115)</f>
        <v/>
      </c>
      <c r="AK122" s="6" t="str">
        <f>IF(ISERROR(lookups!AT115),"",lookups!AT115)</f>
        <v/>
      </c>
      <c r="AL122" s="6" t="str">
        <f t="shared" si="10"/>
        <v/>
      </c>
      <c r="AM122" s="6" t="str">
        <f t="shared" si="11"/>
        <v/>
      </c>
      <c r="AN122" s="6" t="str">
        <f>IF(ISERROR(lookups!AY115),"",lookups!AY115)</f>
        <v/>
      </c>
      <c r="AO122" s="6" t="str">
        <f t="shared" si="12"/>
        <v/>
      </c>
      <c r="AP122" s="6" t="str">
        <f>IF(ISERROR(lookups!BC115),"",lookups!BC115)</f>
        <v/>
      </c>
      <c r="AQ122" s="124" t="str">
        <f>IF(ISERROR(lookups!BF115),"",lookups!BF115)</f>
        <v/>
      </c>
    </row>
    <row r="123" spans="1:43" x14ac:dyDescent="0.25">
      <c r="A123" t="str">
        <f>IF('5. Trigger species (global)'!B119&lt;&gt;"",'5. Trigger species (global)'!B119,"")</f>
        <v/>
      </c>
      <c r="B123" s="123" t="str">
        <f>IF(ISERROR(lookups!W116),"",lookups!W116)</f>
        <v/>
      </c>
      <c r="C123" s="6" t="str">
        <f>IF(ISERROR(lookups!Z116),"",lookups!Z116)</f>
        <v/>
      </c>
      <c r="D123" s="6" t="str">
        <f>IF(ISERROR(lookups!AC116),"",lookups!AA116)</f>
        <v/>
      </c>
      <c r="E123" s="6" t="str">
        <f>IF(ISERROR(lookups!AF116),"",lookups!AF116)</f>
        <v/>
      </c>
      <c r="F123" s="6" t="str">
        <f>IF(ISERROR(lookups!AI116),"",lookups!AI116)</f>
        <v/>
      </c>
      <c r="G123" s="6" t="str">
        <f>IF(ISERROR(lookups!AL116),"",lookups!AL116)</f>
        <v/>
      </c>
      <c r="H123" s="6" t="str">
        <f>IF(ISERROR(lookups!AO116),"",lookups!AO116)</f>
        <v/>
      </c>
      <c r="I123" s="6" t="str">
        <f>IF(ISERROR(lookups!AR116),"",lookups!AR116)</f>
        <v/>
      </c>
      <c r="J123" s="6" t="str">
        <f>IF(ISERROR(lookups!AU116),"",lookups!AU116)</f>
        <v/>
      </c>
      <c r="K123" s="6" t="str">
        <f>IF(ISERROR(lookups!AU116),"",lookups!AV116)</f>
        <v/>
      </c>
      <c r="L123" s="6" t="str">
        <f>IF(ISERROR(lookups!AW116),"",lookups!AW116)</f>
        <v/>
      </c>
      <c r="M123" s="6" t="str">
        <f>IF(ISERROR(lookups!AY116),"",lookups!AZ116)</f>
        <v/>
      </c>
      <c r="N123" s="6" t="str">
        <f>IF(ISERROR(lookups!BA116),"",lookups!BA116)</f>
        <v/>
      </c>
      <c r="O123" s="6" t="str">
        <f>IF(ISERROR(lookups!BD116),"",lookups!BD116)</f>
        <v/>
      </c>
      <c r="P123" s="123" t="str">
        <f>IF(ISERROR(lookups!X116),"",lookups!X116)</f>
        <v/>
      </c>
      <c r="Q123" s="6" t="str">
        <f>IF(ISERROR(lookups!AA116),"",lookups!AA116)</f>
        <v/>
      </c>
      <c r="R123" s="6" t="str">
        <f>IF(ISERROR(lookups!AD116),"",lookups!AD116)</f>
        <v/>
      </c>
      <c r="S123" s="6" t="str">
        <f>IF(ISERROR(lookups!AG116),"",lookups!AG116)</f>
        <v/>
      </c>
      <c r="T123" s="6" t="str">
        <f>IF(ISERROR(lookups!AJ116),"",lookups!AJ116)</f>
        <v/>
      </c>
      <c r="U123" s="6" t="str">
        <f>IF(ISERROR(lookups!AM116),"",lookups!AM116)</f>
        <v/>
      </c>
      <c r="V123" s="6" t="str">
        <f>IF(ISERROR(lookups!AP116),"",lookups!AP116)</f>
        <v/>
      </c>
      <c r="W123" s="6" t="str">
        <f>IF(ISERROR(lookups!AS116),"",lookups!AS116)</f>
        <v/>
      </c>
      <c r="X123" s="6" t="str">
        <f t="shared" si="7"/>
        <v/>
      </c>
      <c r="Y123" s="6" t="str">
        <f t="shared" si="8"/>
        <v/>
      </c>
      <c r="Z123" s="6" t="str">
        <f>IF(ISERROR(lookups!AX116),"",lookups!AX116)</f>
        <v/>
      </c>
      <c r="AA123" s="6" t="str">
        <f t="shared" si="9"/>
        <v/>
      </c>
      <c r="AB123" s="6" t="str">
        <f>IF(ISERROR(lookups!BB116),"",lookups!BB116)</f>
        <v/>
      </c>
      <c r="AC123" s="6" t="str">
        <f>IF(ISERROR(lookups!BE116),"",lookups!BE116)</f>
        <v/>
      </c>
      <c r="AD123" s="123" t="str">
        <f>IF(ISERROR(lookups!Y116),"",lookups!Y116)</f>
        <v/>
      </c>
      <c r="AE123" s="6" t="str">
        <f>IF(ISERROR(lookups!AB116),"",lookups!AB116)</f>
        <v/>
      </c>
      <c r="AF123" s="6" t="str">
        <f>IF(ISERROR(lookups!AE116),"",lookups!AE116)</f>
        <v/>
      </c>
      <c r="AG123" s="6" t="str">
        <f>IF(ISERROR(lookups!AH116),"",lookups!AH116)</f>
        <v/>
      </c>
      <c r="AH123" s="6" t="str">
        <f>IF(ISERROR(lookups!AK116),"",lookups!AK116)</f>
        <v/>
      </c>
      <c r="AI123" s="6" t="str">
        <f>IF(ISERROR(lookups!AN116),"",lookups!AN116)</f>
        <v/>
      </c>
      <c r="AJ123" s="6" t="str">
        <f>IF(ISERROR(lookups!AQ116),"",lookups!AQ116)</f>
        <v/>
      </c>
      <c r="AK123" s="6" t="str">
        <f>IF(ISERROR(lookups!AT116),"",lookups!AT116)</f>
        <v/>
      </c>
      <c r="AL123" s="6" t="str">
        <f t="shared" si="10"/>
        <v/>
      </c>
      <c r="AM123" s="6" t="str">
        <f t="shared" si="11"/>
        <v/>
      </c>
      <c r="AN123" s="6" t="str">
        <f>IF(ISERROR(lookups!AY116),"",lookups!AY116)</f>
        <v/>
      </c>
      <c r="AO123" s="6" t="str">
        <f t="shared" si="12"/>
        <v/>
      </c>
      <c r="AP123" s="6" t="str">
        <f>IF(ISERROR(lookups!BC116),"",lookups!BC116)</f>
        <v/>
      </c>
      <c r="AQ123" s="124" t="str">
        <f>IF(ISERROR(lookups!BF116),"",lookups!BF116)</f>
        <v/>
      </c>
    </row>
    <row r="124" spans="1:43" x14ac:dyDescent="0.25">
      <c r="A124" t="str">
        <f>IF('5. Trigger species (global)'!B120&lt;&gt;"",'5. Trigger species (global)'!B120,"")</f>
        <v/>
      </c>
      <c r="B124" s="123" t="str">
        <f>IF(ISERROR(lookups!W117),"",lookups!W117)</f>
        <v/>
      </c>
      <c r="C124" s="6" t="str">
        <f>IF(ISERROR(lookups!Z117),"",lookups!Z117)</f>
        <v/>
      </c>
      <c r="D124" s="6" t="str">
        <f>IF(ISERROR(lookups!AC117),"",lookups!AA117)</f>
        <v/>
      </c>
      <c r="E124" s="6" t="str">
        <f>IF(ISERROR(lookups!AF117),"",lookups!AF117)</f>
        <v/>
      </c>
      <c r="F124" s="6" t="str">
        <f>IF(ISERROR(lookups!AI117),"",lookups!AI117)</f>
        <v/>
      </c>
      <c r="G124" s="6" t="str">
        <f>IF(ISERROR(lookups!AL117),"",lookups!AL117)</f>
        <v/>
      </c>
      <c r="H124" s="6" t="str">
        <f>IF(ISERROR(lookups!AO117),"",lookups!AO117)</f>
        <v/>
      </c>
      <c r="I124" s="6" t="str">
        <f>IF(ISERROR(lookups!AR117),"",lookups!AR117)</f>
        <v/>
      </c>
      <c r="J124" s="6" t="str">
        <f>IF(ISERROR(lookups!AU117),"",lookups!AU117)</f>
        <v/>
      </c>
      <c r="K124" s="6" t="str">
        <f>IF(ISERROR(lookups!AU117),"",lookups!AV117)</f>
        <v/>
      </c>
      <c r="L124" s="6" t="str">
        <f>IF(ISERROR(lookups!AW117),"",lookups!AW117)</f>
        <v/>
      </c>
      <c r="M124" s="6" t="str">
        <f>IF(ISERROR(lookups!AY117),"",lookups!AZ117)</f>
        <v/>
      </c>
      <c r="N124" s="6" t="str">
        <f>IF(ISERROR(lookups!BA117),"",lookups!BA117)</f>
        <v/>
      </c>
      <c r="O124" s="6" t="str">
        <f>IF(ISERROR(lookups!BD117),"",lookups!BD117)</f>
        <v/>
      </c>
      <c r="P124" s="123" t="str">
        <f>IF(ISERROR(lookups!X117),"",lookups!X117)</f>
        <v/>
      </c>
      <c r="Q124" s="6" t="str">
        <f>IF(ISERROR(lookups!AA117),"",lookups!AA117)</f>
        <v/>
      </c>
      <c r="R124" s="6" t="str">
        <f>IF(ISERROR(lookups!AD117),"",lookups!AD117)</f>
        <v/>
      </c>
      <c r="S124" s="6" t="str">
        <f>IF(ISERROR(lookups!AG117),"",lookups!AG117)</f>
        <v/>
      </c>
      <c r="T124" s="6" t="str">
        <f>IF(ISERROR(lookups!AJ117),"",lookups!AJ117)</f>
        <v/>
      </c>
      <c r="U124" s="6" t="str">
        <f>IF(ISERROR(lookups!AM117),"",lookups!AM117)</f>
        <v/>
      </c>
      <c r="V124" s="6" t="str">
        <f>IF(ISERROR(lookups!AP117),"",lookups!AP117)</f>
        <v/>
      </c>
      <c r="W124" s="6" t="str">
        <f>IF(ISERROR(lookups!AS117),"",lookups!AS117)</f>
        <v/>
      </c>
      <c r="X124" s="6" t="str">
        <f t="shared" si="7"/>
        <v/>
      </c>
      <c r="Y124" s="6" t="str">
        <f t="shared" si="8"/>
        <v/>
      </c>
      <c r="Z124" s="6" t="str">
        <f>IF(ISERROR(lookups!AX117),"",lookups!AX117)</f>
        <v/>
      </c>
      <c r="AA124" s="6" t="str">
        <f t="shared" si="9"/>
        <v/>
      </c>
      <c r="AB124" s="6" t="str">
        <f>IF(ISERROR(lookups!BB117),"",lookups!BB117)</f>
        <v/>
      </c>
      <c r="AC124" s="6" t="str">
        <f>IF(ISERROR(lookups!BE117),"",lookups!BE117)</f>
        <v/>
      </c>
      <c r="AD124" s="123" t="str">
        <f>IF(ISERROR(lookups!Y117),"",lookups!Y117)</f>
        <v/>
      </c>
      <c r="AE124" s="6" t="str">
        <f>IF(ISERROR(lookups!AB117),"",lookups!AB117)</f>
        <v/>
      </c>
      <c r="AF124" s="6" t="str">
        <f>IF(ISERROR(lookups!AE117),"",lookups!AE117)</f>
        <v/>
      </c>
      <c r="AG124" s="6" t="str">
        <f>IF(ISERROR(lookups!AH117),"",lookups!AH117)</f>
        <v/>
      </c>
      <c r="AH124" s="6" t="str">
        <f>IF(ISERROR(lookups!AK117),"",lookups!AK117)</f>
        <v/>
      </c>
      <c r="AI124" s="6" t="str">
        <f>IF(ISERROR(lookups!AN117),"",lookups!AN117)</f>
        <v/>
      </c>
      <c r="AJ124" s="6" t="str">
        <f>IF(ISERROR(lookups!AQ117),"",lookups!AQ117)</f>
        <v/>
      </c>
      <c r="AK124" s="6" t="str">
        <f>IF(ISERROR(lookups!AT117),"",lookups!AT117)</f>
        <v/>
      </c>
      <c r="AL124" s="6" t="str">
        <f t="shared" si="10"/>
        <v/>
      </c>
      <c r="AM124" s="6" t="str">
        <f t="shared" si="11"/>
        <v/>
      </c>
      <c r="AN124" s="6" t="str">
        <f>IF(ISERROR(lookups!AY117),"",lookups!AY117)</f>
        <v/>
      </c>
      <c r="AO124" s="6" t="str">
        <f t="shared" si="12"/>
        <v/>
      </c>
      <c r="AP124" s="6" t="str">
        <f>IF(ISERROR(lookups!BC117),"",lookups!BC117)</f>
        <v/>
      </c>
      <c r="AQ124" s="124" t="str">
        <f>IF(ISERROR(lookups!BF117),"",lookups!BF117)</f>
        <v/>
      </c>
    </row>
    <row r="125" spans="1:43" x14ac:dyDescent="0.25">
      <c r="A125" t="str">
        <f>IF('5. Trigger species (global)'!B121&lt;&gt;"",'5. Trigger species (global)'!B121,"")</f>
        <v/>
      </c>
      <c r="B125" s="123" t="str">
        <f>IF(ISERROR(lookups!W118),"",lookups!W118)</f>
        <v/>
      </c>
      <c r="C125" s="6" t="str">
        <f>IF(ISERROR(lookups!Z118),"",lookups!Z118)</f>
        <v/>
      </c>
      <c r="D125" s="6" t="str">
        <f>IF(ISERROR(lookups!AC118),"",lookups!AA118)</f>
        <v/>
      </c>
      <c r="E125" s="6" t="str">
        <f>IF(ISERROR(lookups!AF118),"",lookups!AF118)</f>
        <v/>
      </c>
      <c r="F125" s="6" t="str">
        <f>IF(ISERROR(lookups!AI118),"",lookups!AI118)</f>
        <v/>
      </c>
      <c r="G125" s="6" t="str">
        <f>IF(ISERROR(lookups!AL118),"",lookups!AL118)</f>
        <v/>
      </c>
      <c r="H125" s="6" t="str">
        <f>IF(ISERROR(lookups!AO118),"",lookups!AO118)</f>
        <v/>
      </c>
      <c r="I125" s="6" t="str">
        <f>IF(ISERROR(lookups!AR118),"",lookups!AR118)</f>
        <v/>
      </c>
      <c r="J125" s="6" t="str">
        <f>IF(ISERROR(lookups!AU118),"",lookups!AU118)</f>
        <v/>
      </c>
      <c r="K125" s="6" t="str">
        <f>IF(ISERROR(lookups!AU118),"",lookups!AV118)</f>
        <v/>
      </c>
      <c r="L125" s="6" t="str">
        <f>IF(ISERROR(lookups!AW118),"",lookups!AW118)</f>
        <v/>
      </c>
      <c r="M125" s="6" t="str">
        <f>IF(ISERROR(lookups!AY118),"",lookups!AZ118)</f>
        <v/>
      </c>
      <c r="N125" s="6" t="str">
        <f>IF(ISERROR(lookups!BA118),"",lookups!BA118)</f>
        <v/>
      </c>
      <c r="O125" s="6" t="str">
        <f>IF(ISERROR(lookups!BD118),"",lookups!BD118)</f>
        <v/>
      </c>
      <c r="P125" s="123" t="str">
        <f>IF(ISERROR(lookups!X118),"",lookups!X118)</f>
        <v/>
      </c>
      <c r="Q125" s="6" t="str">
        <f>IF(ISERROR(lookups!AA118),"",lookups!AA118)</f>
        <v/>
      </c>
      <c r="R125" s="6" t="str">
        <f>IF(ISERROR(lookups!AD118),"",lookups!AD118)</f>
        <v/>
      </c>
      <c r="S125" s="6" t="str">
        <f>IF(ISERROR(lookups!AG118),"",lookups!AG118)</f>
        <v/>
      </c>
      <c r="T125" s="6" t="str">
        <f>IF(ISERROR(lookups!AJ118),"",lookups!AJ118)</f>
        <v/>
      </c>
      <c r="U125" s="6" t="str">
        <f>IF(ISERROR(lookups!AM118),"",lookups!AM118)</f>
        <v/>
      </c>
      <c r="V125" s="6" t="str">
        <f>IF(ISERROR(lookups!AP118),"",lookups!AP118)</f>
        <v/>
      </c>
      <c r="W125" s="6" t="str">
        <f>IF(ISERROR(lookups!AS118),"",lookups!AS118)</f>
        <v/>
      </c>
      <c r="X125" s="6" t="str">
        <f t="shared" si="7"/>
        <v/>
      </c>
      <c r="Y125" s="6" t="str">
        <f t="shared" si="8"/>
        <v/>
      </c>
      <c r="Z125" s="6" t="str">
        <f>IF(ISERROR(lookups!AX118),"",lookups!AX118)</f>
        <v/>
      </c>
      <c r="AA125" s="6" t="str">
        <f t="shared" si="9"/>
        <v/>
      </c>
      <c r="AB125" s="6" t="str">
        <f>IF(ISERROR(lookups!BB118),"",lookups!BB118)</f>
        <v/>
      </c>
      <c r="AC125" s="6" t="str">
        <f>IF(ISERROR(lookups!BE118),"",lookups!BE118)</f>
        <v/>
      </c>
      <c r="AD125" s="123" t="str">
        <f>IF(ISERROR(lookups!Y118),"",lookups!Y118)</f>
        <v/>
      </c>
      <c r="AE125" s="6" t="str">
        <f>IF(ISERROR(lookups!AB118),"",lookups!AB118)</f>
        <v/>
      </c>
      <c r="AF125" s="6" t="str">
        <f>IF(ISERROR(lookups!AE118),"",lookups!AE118)</f>
        <v/>
      </c>
      <c r="AG125" s="6" t="str">
        <f>IF(ISERROR(lookups!AH118),"",lookups!AH118)</f>
        <v/>
      </c>
      <c r="AH125" s="6" t="str">
        <f>IF(ISERROR(lookups!AK118),"",lookups!AK118)</f>
        <v/>
      </c>
      <c r="AI125" s="6" t="str">
        <f>IF(ISERROR(lookups!AN118),"",lookups!AN118)</f>
        <v/>
      </c>
      <c r="AJ125" s="6" t="str">
        <f>IF(ISERROR(lookups!AQ118),"",lookups!AQ118)</f>
        <v/>
      </c>
      <c r="AK125" s="6" t="str">
        <f>IF(ISERROR(lookups!AT118),"",lookups!AT118)</f>
        <v/>
      </c>
      <c r="AL125" s="6" t="str">
        <f t="shared" si="10"/>
        <v/>
      </c>
      <c r="AM125" s="6" t="str">
        <f t="shared" si="11"/>
        <v/>
      </c>
      <c r="AN125" s="6" t="str">
        <f>IF(ISERROR(lookups!AY118),"",lookups!AY118)</f>
        <v/>
      </c>
      <c r="AO125" s="6" t="str">
        <f t="shared" si="12"/>
        <v/>
      </c>
      <c r="AP125" s="6" t="str">
        <f>IF(ISERROR(lookups!BC118),"",lookups!BC118)</f>
        <v/>
      </c>
      <c r="AQ125" s="124" t="str">
        <f>IF(ISERROR(lookups!BF118),"",lookups!BF118)</f>
        <v/>
      </c>
    </row>
    <row r="126" spans="1:43" x14ac:dyDescent="0.25">
      <c r="A126" t="str">
        <f>IF('5. Trigger species (global)'!B122&lt;&gt;"",'5. Trigger species (global)'!B122,"")</f>
        <v/>
      </c>
      <c r="B126" s="123" t="str">
        <f>IF(ISERROR(lookups!W119),"",lookups!W119)</f>
        <v/>
      </c>
      <c r="C126" s="6" t="str">
        <f>IF(ISERROR(lookups!Z119),"",lookups!Z119)</f>
        <v/>
      </c>
      <c r="D126" s="6" t="str">
        <f>IF(ISERROR(lookups!AC119),"",lookups!AA119)</f>
        <v/>
      </c>
      <c r="E126" s="6" t="str">
        <f>IF(ISERROR(lookups!AF119),"",lookups!AF119)</f>
        <v/>
      </c>
      <c r="F126" s="6" t="str">
        <f>IF(ISERROR(lookups!AI119),"",lookups!AI119)</f>
        <v/>
      </c>
      <c r="G126" s="6" t="str">
        <f>IF(ISERROR(lookups!AL119),"",lookups!AL119)</f>
        <v/>
      </c>
      <c r="H126" s="6" t="str">
        <f>IF(ISERROR(lookups!AO119),"",lookups!AO119)</f>
        <v/>
      </c>
      <c r="I126" s="6" t="str">
        <f>IF(ISERROR(lookups!AR119),"",lookups!AR119)</f>
        <v/>
      </c>
      <c r="J126" s="6" t="str">
        <f>IF(ISERROR(lookups!AU119),"",lookups!AU119)</f>
        <v/>
      </c>
      <c r="K126" s="6" t="str">
        <f>IF(ISERROR(lookups!AU119),"",lookups!AV119)</f>
        <v/>
      </c>
      <c r="L126" s="6" t="str">
        <f>IF(ISERROR(lookups!AW119),"",lookups!AW119)</f>
        <v/>
      </c>
      <c r="M126" s="6" t="str">
        <f>IF(ISERROR(lookups!AY119),"",lookups!AZ119)</f>
        <v/>
      </c>
      <c r="N126" s="6" t="str">
        <f>IF(ISERROR(lookups!BA119),"",lookups!BA119)</f>
        <v/>
      </c>
      <c r="O126" s="6" t="str">
        <f>IF(ISERROR(lookups!BD119),"",lookups!BD119)</f>
        <v/>
      </c>
      <c r="P126" s="123" t="str">
        <f>IF(ISERROR(lookups!X119),"",lookups!X119)</f>
        <v/>
      </c>
      <c r="Q126" s="6" t="str">
        <f>IF(ISERROR(lookups!AA119),"",lookups!AA119)</f>
        <v/>
      </c>
      <c r="R126" s="6" t="str">
        <f>IF(ISERROR(lookups!AD119),"",lookups!AD119)</f>
        <v/>
      </c>
      <c r="S126" s="6" t="str">
        <f>IF(ISERROR(lookups!AG119),"",lookups!AG119)</f>
        <v/>
      </c>
      <c r="T126" s="6" t="str">
        <f>IF(ISERROR(lookups!AJ119),"",lookups!AJ119)</f>
        <v/>
      </c>
      <c r="U126" s="6" t="str">
        <f>IF(ISERROR(lookups!AM119),"",lookups!AM119)</f>
        <v/>
      </c>
      <c r="V126" s="6" t="str">
        <f>IF(ISERROR(lookups!AP119),"",lookups!AP119)</f>
        <v/>
      </c>
      <c r="W126" s="6" t="str">
        <f>IF(ISERROR(lookups!AS119),"",lookups!AS119)</f>
        <v/>
      </c>
      <c r="X126" s="6" t="str">
        <f t="shared" si="7"/>
        <v/>
      </c>
      <c r="Y126" s="6" t="str">
        <f t="shared" si="8"/>
        <v/>
      </c>
      <c r="Z126" s="6" t="str">
        <f>IF(ISERROR(lookups!AX119),"",lookups!AX119)</f>
        <v/>
      </c>
      <c r="AA126" s="6" t="str">
        <f t="shared" si="9"/>
        <v/>
      </c>
      <c r="AB126" s="6" t="str">
        <f>IF(ISERROR(lookups!BB119),"",lookups!BB119)</f>
        <v/>
      </c>
      <c r="AC126" s="6" t="str">
        <f>IF(ISERROR(lookups!BE119),"",lookups!BE119)</f>
        <v/>
      </c>
      <c r="AD126" s="123" t="str">
        <f>IF(ISERROR(lookups!Y119),"",lookups!Y119)</f>
        <v/>
      </c>
      <c r="AE126" s="6" t="str">
        <f>IF(ISERROR(lookups!AB119),"",lookups!AB119)</f>
        <v/>
      </c>
      <c r="AF126" s="6" t="str">
        <f>IF(ISERROR(lookups!AE119),"",lookups!AE119)</f>
        <v/>
      </c>
      <c r="AG126" s="6" t="str">
        <f>IF(ISERROR(lookups!AH119),"",lookups!AH119)</f>
        <v/>
      </c>
      <c r="AH126" s="6" t="str">
        <f>IF(ISERROR(lookups!AK119),"",lookups!AK119)</f>
        <v/>
      </c>
      <c r="AI126" s="6" t="str">
        <f>IF(ISERROR(lookups!AN119),"",lookups!AN119)</f>
        <v/>
      </c>
      <c r="AJ126" s="6" t="str">
        <f>IF(ISERROR(lookups!AQ119),"",lookups!AQ119)</f>
        <v/>
      </c>
      <c r="AK126" s="6" t="str">
        <f>IF(ISERROR(lookups!AT119),"",lookups!AT119)</f>
        <v/>
      </c>
      <c r="AL126" s="6" t="str">
        <f t="shared" si="10"/>
        <v/>
      </c>
      <c r="AM126" s="6" t="str">
        <f t="shared" si="11"/>
        <v/>
      </c>
      <c r="AN126" s="6" t="str">
        <f>IF(ISERROR(lookups!AY119),"",lookups!AY119)</f>
        <v/>
      </c>
      <c r="AO126" s="6" t="str">
        <f t="shared" si="12"/>
        <v/>
      </c>
      <c r="AP126" s="6" t="str">
        <f>IF(ISERROR(lookups!BC119),"",lookups!BC119)</f>
        <v/>
      </c>
      <c r="AQ126" s="124" t="str">
        <f>IF(ISERROR(lookups!BF119),"",lookups!BF119)</f>
        <v/>
      </c>
    </row>
    <row r="127" spans="1:43" x14ac:dyDescent="0.25">
      <c r="A127" t="str">
        <f>IF('5. Trigger species (global)'!B123&lt;&gt;"",'5. Trigger species (global)'!B123,"")</f>
        <v/>
      </c>
      <c r="B127" s="123" t="str">
        <f>IF(ISERROR(lookups!W120),"",lookups!W120)</f>
        <v/>
      </c>
      <c r="C127" s="6" t="str">
        <f>IF(ISERROR(lookups!Z120),"",lookups!Z120)</f>
        <v/>
      </c>
      <c r="D127" s="6" t="str">
        <f>IF(ISERROR(lookups!AC120),"",lookups!AA120)</f>
        <v/>
      </c>
      <c r="E127" s="6" t="str">
        <f>IF(ISERROR(lookups!AF120),"",lookups!AF120)</f>
        <v/>
      </c>
      <c r="F127" s="6" t="str">
        <f>IF(ISERROR(lookups!AI120),"",lookups!AI120)</f>
        <v/>
      </c>
      <c r="G127" s="6" t="str">
        <f>IF(ISERROR(lookups!AL120),"",lookups!AL120)</f>
        <v/>
      </c>
      <c r="H127" s="6" t="str">
        <f>IF(ISERROR(lookups!AO120),"",lookups!AO120)</f>
        <v/>
      </c>
      <c r="I127" s="6" t="str">
        <f>IF(ISERROR(lookups!AR120),"",lookups!AR120)</f>
        <v/>
      </c>
      <c r="J127" s="6" t="str">
        <f>IF(ISERROR(lookups!AU120),"",lookups!AU120)</f>
        <v/>
      </c>
      <c r="K127" s="6" t="str">
        <f>IF(ISERROR(lookups!AU120),"",lookups!AV120)</f>
        <v/>
      </c>
      <c r="L127" s="6" t="str">
        <f>IF(ISERROR(lookups!AW120),"",lookups!AW120)</f>
        <v/>
      </c>
      <c r="M127" s="6" t="str">
        <f>IF(ISERROR(lookups!AY120),"",lookups!AZ120)</f>
        <v/>
      </c>
      <c r="N127" s="6" t="str">
        <f>IF(ISERROR(lookups!BA120),"",lookups!BA120)</f>
        <v/>
      </c>
      <c r="O127" s="6" t="str">
        <f>IF(ISERROR(lookups!BD120),"",lookups!BD120)</f>
        <v/>
      </c>
      <c r="P127" s="123" t="str">
        <f>IF(ISERROR(lookups!X120),"",lookups!X120)</f>
        <v/>
      </c>
      <c r="Q127" s="6" t="str">
        <f>IF(ISERROR(lookups!AA120),"",lookups!AA120)</f>
        <v/>
      </c>
      <c r="R127" s="6" t="str">
        <f>IF(ISERROR(lookups!AD120),"",lookups!AD120)</f>
        <v/>
      </c>
      <c r="S127" s="6" t="str">
        <f>IF(ISERROR(lookups!AG120),"",lookups!AG120)</f>
        <v/>
      </c>
      <c r="T127" s="6" t="str">
        <f>IF(ISERROR(lookups!AJ120),"",lookups!AJ120)</f>
        <v/>
      </c>
      <c r="U127" s="6" t="str">
        <f>IF(ISERROR(lookups!AM120),"",lookups!AM120)</f>
        <v/>
      </c>
      <c r="V127" s="6" t="str">
        <f>IF(ISERROR(lookups!AP120),"",lookups!AP120)</f>
        <v/>
      </c>
      <c r="W127" s="6" t="str">
        <f>IF(ISERROR(lookups!AS120),"",lookups!AS120)</f>
        <v/>
      </c>
      <c r="X127" s="6" t="str">
        <f t="shared" si="7"/>
        <v/>
      </c>
      <c r="Y127" s="6" t="str">
        <f t="shared" si="8"/>
        <v/>
      </c>
      <c r="Z127" s="6" t="str">
        <f>IF(ISERROR(lookups!AX120),"",lookups!AX120)</f>
        <v/>
      </c>
      <c r="AA127" s="6" t="str">
        <f t="shared" si="9"/>
        <v/>
      </c>
      <c r="AB127" s="6" t="str">
        <f>IF(ISERROR(lookups!BB120),"",lookups!BB120)</f>
        <v/>
      </c>
      <c r="AC127" s="6" t="str">
        <f>IF(ISERROR(lookups!BE120),"",lookups!BE120)</f>
        <v/>
      </c>
      <c r="AD127" s="123" t="str">
        <f>IF(ISERROR(lookups!Y120),"",lookups!Y120)</f>
        <v/>
      </c>
      <c r="AE127" s="6" t="str">
        <f>IF(ISERROR(lookups!AB120),"",lookups!AB120)</f>
        <v/>
      </c>
      <c r="AF127" s="6" t="str">
        <f>IF(ISERROR(lookups!AE120),"",lookups!AE120)</f>
        <v/>
      </c>
      <c r="AG127" s="6" t="str">
        <f>IF(ISERROR(lookups!AH120),"",lookups!AH120)</f>
        <v/>
      </c>
      <c r="AH127" s="6" t="str">
        <f>IF(ISERROR(lookups!AK120),"",lookups!AK120)</f>
        <v/>
      </c>
      <c r="AI127" s="6" t="str">
        <f>IF(ISERROR(lookups!AN120),"",lookups!AN120)</f>
        <v/>
      </c>
      <c r="AJ127" s="6" t="str">
        <f>IF(ISERROR(lookups!AQ120),"",lookups!AQ120)</f>
        <v/>
      </c>
      <c r="AK127" s="6" t="str">
        <f>IF(ISERROR(lookups!AT120),"",lookups!AT120)</f>
        <v/>
      </c>
      <c r="AL127" s="6" t="str">
        <f t="shared" si="10"/>
        <v/>
      </c>
      <c r="AM127" s="6" t="str">
        <f t="shared" si="11"/>
        <v/>
      </c>
      <c r="AN127" s="6" t="str">
        <f>IF(ISERROR(lookups!AY120),"",lookups!AY120)</f>
        <v/>
      </c>
      <c r="AO127" s="6" t="str">
        <f t="shared" si="12"/>
        <v/>
      </c>
      <c r="AP127" s="6" t="str">
        <f>IF(ISERROR(lookups!BC120),"",lookups!BC120)</f>
        <v/>
      </c>
      <c r="AQ127" s="124" t="str">
        <f>IF(ISERROR(lookups!BF120),"",lookups!BF120)</f>
        <v/>
      </c>
    </row>
    <row r="128" spans="1:43" x14ac:dyDescent="0.25">
      <c r="A128" t="str">
        <f>IF('5. Trigger species (global)'!B124&lt;&gt;"",'5. Trigger species (global)'!B124,"")</f>
        <v/>
      </c>
      <c r="B128" s="123" t="str">
        <f>IF(ISERROR(lookups!W121),"",lookups!W121)</f>
        <v/>
      </c>
      <c r="C128" s="6" t="str">
        <f>IF(ISERROR(lookups!Z121),"",lookups!Z121)</f>
        <v/>
      </c>
      <c r="D128" s="6" t="str">
        <f>IF(ISERROR(lookups!AC121),"",lookups!AA121)</f>
        <v/>
      </c>
      <c r="E128" s="6" t="str">
        <f>IF(ISERROR(lookups!AF121),"",lookups!AF121)</f>
        <v/>
      </c>
      <c r="F128" s="6" t="str">
        <f>IF(ISERROR(lookups!AI121),"",lookups!AI121)</f>
        <v/>
      </c>
      <c r="G128" s="6" t="str">
        <f>IF(ISERROR(lookups!AL121),"",lookups!AL121)</f>
        <v/>
      </c>
      <c r="H128" s="6" t="str">
        <f>IF(ISERROR(lookups!AO121),"",lookups!AO121)</f>
        <v/>
      </c>
      <c r="I128" s="6" t="str">
        <f>IF(ISERROR(lookups!AR121),"",lookups!AR121)</f>
        <v/>
      </c>
      <c r="J128" s="6" t="str">
        <f>IF(ISERROR(lookups!AU121),"",lookups!AU121)</f>
        <v/>
      </c>
      <c r="K128" s="6" t="str">
        <f>IF(ISERROR(lookups!AU121),"",lookups!AV121)</f>
        <v/>
      </c>
      <c r="L128" s="6" t="str">
        <f>IF(ISERROR(lookups!AW121),"",lookups!AW121)</f>
        <v/>
      </c>
      <c r="M128" s="6" t="str">
        <f>IF(ISERROR(lookups!AY121),"",lookups!AZ121)</f>
        <v/>
      </c>
      <c r="N128" s="6" t="str">
        <f>IF(ISERROR(lookups!BA121),"",lookups!BA121)</f>
        <v/>
      </c>
      <c r="O128" s="6" t="str">
        <f>IF(ISERROR(lookups!BD121),"",lookups!BD121)</f>
        <v/>
      </c>
      <c r="P128" s="123" t="str">
        <f>IF(ISERROR(lookups!X121),"",lookups!X121)</f>
        <v/>
      </c>
      <c r="Q128" s="6" t="str">
        <f>IF(ISERROR(lookups!AA121),"",lookups!AA121)</f>
        <v/>
      </c>
      <c r="R128" s="6" t="str">
        <f>IF(ISERROR(lookups!AD121),"",lookups!AD121)</f>
        <v/>
      </c>
      <c r="S128" s="6" t="str">
        <f>IF(ISERROR(lookups!AG121),"",lookups!AG121)</f>
        <v/>
      </c>
      <c r="T128" s="6" t="str">
        <f>IF(ISERROR(lookups!AJ121),"",lookups!AJ121)</f>
        <v/>
      </c>
      <c r="U128" s="6" t="str">
        <f>IF(ISERROR(lookups!AM121),"",lookups!AM121)</f>
        <v/>
      </c>
      <c r="V128" s="6" t="str">
        <f>IF(ISERROR(lookups!AP121),"",lookups!AP121)</f>
        <v/>
      </c>
      <c r="W128" s="6" t="str">
        <f>IF(ISERROR(lookups!AS121),"",lookups!AS121)</f>
        <v/>
      </c>
      <c r="X128" s="6" t="str">
        <f t="shared" si="7"/>
        <v/>
      </c>
      <c r="Y128" s="6" t="str">
        <f t="shared" si="8"/>
        <v/>
      </c>
      <c r="Z128" s="6" t="str">
        <f>IF(ISERROR(lookups!AX121),"",lookups!AX121)</f>
        <v/>
      </c>
      <c r="AA128" s="6" t="str">
        <f t="shared" si="9"/>
        <v/>
      </c>
      <c r="AB128" s="6" t="str">
        <f>IF(ISERROR(lookups!BB121),"",lookups!BB121)</f>
        <v/>
      </c>
      <c r="AC128" s="6" t="str">
        <f>IF(ISERROR(lookups!BE121),"",lookups!BE121)</f>
        <v/>
      </c>
      <c r="AD128" s="123" t="str">
        <f>IF(ISERROR(lookups!Y121),"",lookups!Y121)</f>
        <v/>
      </c>
      <c r="AE128" s="6" t="str">
        <f>IF(ISERROR(lookups!AB121),"",lookups!AB121)</f>
        <v/>
      </c>
      <c r="AF128" s="6" t="str">
        <f>IF(ISERROR(lookups!AE121),"",lookups!AE121)</f>
        <v/>
      </c>
      <c r="AG128" s="6" t="str">
        <f>IF(ISERROR(lookups!AH121),"",lookups!AH121)</f>
        <v/>
      </c>
      <c r="AH128" s="6" t="str">
        <f>IF(ISERROR(lookups!AK121),"",lookups!AK121)</f>
        <v/>
      </c>
      <c r="AI128" s="6" t="str">
        <f>IF(ISERROR(lookups!AN121),"",lookups!AN121)</f>
        <v/>
      </c>
      <c r="AJ128" s="6" t="str">
        <f>IF(ISERROR(lookups!AQ121),"",lookups!AQ121)</f>
        <v/>
      </c>
      <c r="AK128" s="6" t="str">
        <f>IF(ISERROR(lookups!AT121),"",lookups!AT121)</f>
        <v/>
      </c>
      <c r="AL128" s="6" t="str">
        <f t="shared" si="10"/>
        <v/>
      </c>
      <c r="AM128" s="6" t="str">
        <f t="shared" si="11"/>
        <v/>
      </c>
      <c r="AN128" s="6" t="str">
        <f>IF(ISERROR(lookups!AY121),"",lookups!AY121)</f>
        <v/>
      </c>
      <c r="AO128" s="6" t="str">
        <f t="shared" si="12"/>
        <v/>
      </c>
      <c r="AP128" s="6" t="str">
        <f>IF(ISERROR(lookups!BC121),"",lookups!BC121)</f>
        <v/>
      </c>
      <c r="AQ128" s="124" t="str">
        <f>IF(ISERROR(lookups!BF121),"",lookups!BF121)</f>
        <v/>
      </c>
    </row>
    <row r="129" spans="1:43" x14ac:dyDescent="0.25">
      <c r="A129" t="str">
        <f>IF('5. Trigger species (global)'!B125&lt;&gt;"",'5. Trigger species (global)'!B125,"")</f>
        <v/>
      </c>
      <c r="B129" s="123" t="str">
        <f>IF(ISERROR(lookups!W122),"",lookups!W122)</f>
        <v/>
      </c>
      <c r="C129" s="6" t="str">
        <f>IF(ISERROR(lookups!Z122),"",lookups!Z122)</f>
        <v/>
      </c>
      <c r="D129" s="6" t="str">
        <f>IF(ISERROR(lookups!AC122),"",lookups!AA122)</f>
        <v/>
      </c>
      <c r="E129" s="6" t="str">
        <f>IF(ISERROR(lookups!AF122),"",lookups!AF122)</f>
        <v/>
      </c>
      <c r="F129" s="6" t="str">
        <f>IF(ISERROR(lookups!AI122),"",lookups!AI122)</f>
        <v/>
      </c>
      <c r="G129" s="6" t="str">
        <f>IF(ISERROR(lookups!AL122),"",lookups!AL122)</f>
        <v/>
      </c>
      <c r="H129" s="6" t="str">
        <f>IF(ISERROR(lookups!AO122),"",lookups!AO122)</f>
        <v/>
      </c>
      <c r="I129" s="6" t="str">
        <f>IF(ISERROR(lookups!AR122),"",lookups!AR122)</f>
        <v/>
      </c>
      <c r="J129" s="6" t="str">
        <f>IF(ISERROR(lookups!AU122),"",lookups!AU122)</f>
        <v/>
      </c>
      <c r="K129" s="6" t="str">
        <f>IF(ISERROR(lookups!AU122),"",lookups!AV122)</f>
        <v/>
      </c>
      <c r="L129" s="6" t="str">
        <f>IF(ISERROR(lookups!AW122),"",lookups!AW122)</f>
        <v/>
      </c>
      <c r="M129" s="6" t="str">
        <f>IF(ISERROR(lookups!AY122),"",lookups!AZ122)</f>
        <v/>
      </c>
      <c r="N129" s="6" t="str">
        <f>IF(ISERROR(lookups!BA122),"",lookups!BA122)</f>
        <v/>
      </c>
      <c r="O129" s="6" t="str">
        <f>IF(ISERROR(lookups!BD122),"",lookups!BD122)</f>
        <v/>
      </c>
      <c r="P129" s="123" t="str">
        <f>IF(ISERROR(lookups!X122),"",lookups!X122)</f>
        <v/>
      </c>
      <c r="Q129" s="6" t="str">
        <f>IF(ISERROR(lookups!AA122),"",lookups!AA122)</f>
        <v/>
      </c>
      <c r="R129" s="6" t="str">
        <f>IF(ISERROR(lookups!AD122),"",lookups!AD122)</f>
        <v/>
      </c>
      <c r="S129" s="6" t="str">
        <f>IF(ISERROR(lookups!AG122),"",lookups!AG122)</f>
        <v/>
      </c>
      <c r="T129" s="6" t="str">
        <f>IF(ISERROR(lookups!AJ122),"",lookups!AJ122)</f>
        <v/>
      </c>
      <c r="U129" s="6" t="str">
        <f>IF(ISERROR(lookups!AM122),"",lookups!AM122)</f>
        <v/>
      </c>
      <c r="V129" s="6" t="str">
        <f>IF(ISERROR(lookups!AP122),"",lookups!AP122)</f>
        <v/>
      </c>
      <c r="W129" s="6" t="str">
        <f>IF(ISERROR(lookups!AS122),"",lookups!AS122)</f>
        <v/>
      </c>
      <c r="X129" s="6" t="str">
        <f t="shared" si="7"/>
        <v/>
      </c>
      <c r="Y129" s="6" t="str">
        <f t="shared" si="8"/>
        <v/>
      </c>
      <c r="Z129" s="6" t="str">
        <f>IF(ISERROR(lookups!AX122),"",lookups!AX122)</f>
        <v/>
      </c>
      <c r="AA129" s="6" t="str">
        <f t="shared" si="9"/>
        <v/>
      </c>
      <c r="AB129" s="6" t="str">
        <f>IF(ISERROR(lookups!BB122),"",lookups!BB122)</f>
        <v/>
      </c>
      <c r="AC129" s="6" t="str">
        <f>IF(ISERROR(lookups!BE122),"",lookups!BE122)</f>
        <v/>
      </c>
      <c r="AD129" s="123" t="str">
        <f>IF(ISERROR(lookups!Y122),"",lookups!Y122)</f>
        <v/>
      </c>
      <c r="AE129" s="6" t="str">
        <f>IF(ISERROR(lookups!AB122),"",lookups!AB122)</f>
        <v/>
      </c>
      <c r="AF129" s="6" t="str">
        <f>IF(ISERROR(lookups!AE122),"",lookups!AE122)</f>
        <v/>
      </c>
      <c r="AG129" s="6" t="str">
        <f>IF(ISERROR(lookups!AH122),"",lookups!AH122)</f>
        <v/>
      </c>
      <c r="AH129" s="6" t="str">
        <f>IF(ISERROR(lookups!AK122),"",lookups!AK122)</f>
        <v/>
      </c>
      <c r="AI129" s="6" t="str">
        <f>IF(ISERROR(lookups!AN122),"",lookups!AN122)</f>
        <v/>
      </c>
      <c r="AJ129" s="6" t="str">
        <f>IF(ISERROR(lookups!AQ122),"",lookups!AQ122)</f>
        <v/>
      </c>
      <c r="AK129" s="6" t="str">
        <f>IF(ISERROR(lookups!AT122),"",lookups!AT122)</f>
        <v/>
      </c>
      <c r="AL129" s="6" t="str">
        <f t="shared" si="10"/>
        <v/>
      </c>
      <c r="AM129" s="6" t="str">
        <f t="shared" si="11"/>
        <v/>
      </c>
      <c r="AN129" s="6" t="str">
        <f>IF(ISERROR(lookups!AY122),"",lookups!AY122)</f>
        <v/>
      </c>
      <c r="AO129" s="6" t="str">
        <f t="shared" si="12"/>
        <v/>
      </c>
      <c r="AP129" s="6" t="str">
        <f>IF(ISERROR(lookups!BC122),"",lookups!BC122)</f>
        <v/>
      </c>
      <c r="AQ129" s="124" t="str">
        <f>IF(ISERROR(lookups!BF122),"",lookups!BF122)</f>
        <v/>
      </c>
    </row>
    <row r="130" spans="1:43" x14ac:dyDescent="0.25">
      <c r="A130" t="str">
        <f>IF('5. Trigger species (global)'!B126&lt;&gt;"",'5. Trigger species (global)'!B126,"")</f>
        <v/>
      </c>
      <c r="B130" s="123" t="str">
        <f>IF(ISERROR(lookups!W123),"",lookups!W123)</f>
        <v/>
      </c>
      <c r="C130" s="6" t="str">
        <f>IF(ISERROR(lookups!Z123),"",lookups!Z123)</f>
        <v/>
      </c>
      <c r="D130" s="6" t="str">
        <f>IF(ISERROR(lookups!AC123),"",lookups!AA123)</f>
        <v/>
      </c>
      <c r="E130" s="6" t="str">
        <f>IF(ISERROR(lookups!AF123),"",lookups!AF123)</f>
        <v/>
      </c>
      <c r="F130" s="6" t="str">
        <f>IF(ISERROR(lookups!AI123),"",lookups!AI123)</f>
        <v/>
      </c>
      <c r="G130" s="6" t="str">
        <f>IF(ISERROR(lookups!AL123),"",lookups!AL123)</f>
        <v/>
      </c>
      <c r="H130" s="6" t="str">
        <f>IF(ISERROR(lookups!AO123),"",lookups!AO123)</f>
        <v/>
      </c>
      <c r="I130" s="6" t="str">
        <f>IF(ISERROR(lookups!AR123),"",lookups!AR123)</f>
        <v/>
      </c>
      <c r="J130" s="6" t="str">
        <f>IF(ISERROR(lookups!AU123),"",lookups!AU123)</f>
        <v/>
      </c>
      <c r="K130" s="6" t="str">
        <f>IF(ISERROR(lookups!AU123),"",lookups!AV123)</f>
        <v/>
      </c>
      <c r="L130" s="6" t="str">
        <f>IF(ISERROR(lookups!AW123),"",lookups!AW123)</f>
        <v/>
      </c>
      <c r="M130" s="6" t="str">
        <f>IF(ISERROR(lookups!AY123),"",lookups!AZ123)</f>
        <v/>
      </c>
      <c r="N130" s="6" t="str">
        <f>IF(ISERROR(lookups!BA123),"",lookups!BA123)</f>
        <v/>
      </c>
      <c r="O130" s="6" t="str">
        <f>IF(ISERROR(lookups!BD123),"",lookups!BD123)</f>
        <v/>
      </c>
      <c r="P130" s="123" t="str">
        <f>IF(ISERROR(lookups!X123),"",lookups!X123)</f>
        <v/>
      </c>
      <c r="Q130" s="6" t="str">
        <f>IF(ISERROR(lookups!AA123),"",lookups!AA123)</f>
        <v/>
      </c>
      <c r="R130" s="6" t="str">
        <f>IF(ISERROR(lookups!AD123),"",lookups!AD123)</f>
        <v/>
      </c>
      <c r="S130" s="6" t="str">
        <f>IF(ISERROR(lookups!AG123),"",lookups!AG123)</f>
        <v/>
      </c>
      <c r="T130" s="6" t="str">
        <f>IF(ISERROR(lookups!AJ123),"",lookups!AJ123)</f>
        <v/>
      </c>
      <c r="U130" s="6" t="str">
        <f>IF(ISERROR(lookups!AM123),"",lookups!AM123)</f>
        <v/>
      </c>
      <c r="V130" s="6" t="str">
        <f>IF(ISERROR(lookups!AP123),"",lookups!AP123)</f>
        <v/>
      </c>
      <c r="W130" s="6" t="str">
        <f>IF(ISERROR(lookups!AS123),"",lookups!AS123)</f>
        <v/>
      </c>
      <c r="X130" s="6" t="str">
        <f t="shared" si="7"/>
        <v/>
      </c>
      <c r="Y130" s="6" t="str">
        <f t="shared" si="8"/>
        <v/>
      </c>
      <c r="Z130" s="6" t="str">
        <f>IF(ISERROR(lookups!AX123),"",lookups!AX123)</f>
        <v/>
      </c>
      <c r="AA130" s="6" t="str">
        <f t="shared" si="9"/>
        <v/>
      </c>
      <c r="AB130" s="6" t="str">
        <f>IF(ISERROR(lookups!BB123),"",lookups!BB123)</f>
        <v/>
      </c>
      <c r="AC130" s="6" t="str">
        <f>IF(ISERROR(lookups!BE123),"",lookups!BE123)</f>
        <v/>
      </c>
      <c r="AD130" s="123" t="str">
        <f>IF(ISERROR(lookups!Y123),"",lookups!Y123)</f>
        <v/>
      </c>
      <c r="AE130" s="6" t="str">
        <f>IF(ISERROR(lookups!AB123),"",lookups!AB123)</f>
        <v/>
      </c>
      <c r="AF130" s="6" t="str">
        <f>IF(ISERROR(lookups!AE123),"",lookups!AE123)</f>
        <v/>
      </c>
      <c r="AG130" s="6" t="str">
        <f>IF(ISERROR(lookups!AH123),"",lookups!AH123)</f>
        <v/>
      </c>
      <c r="AH130" s="6" t="str">
        <f>IF(ISERROR(lookups!AK123),"",lookups!AK123)</f>
        <v/>
      </c>
      <c r="AI130" s="6" t="str">
        <f>IF(ISERROR(lookups!AN123),"",lookups!AN123)</f>
        <v/>
      </c>
      <c r="AJ130" s="6" t="str">
        <f>IF(ISERROR(lookups!AQ123),"",lookups!AQ123)</f>
        <v/>
      </c>
      <c r="AK130" s="6" t="str">
        <f>IF(ISERROR(lookups!AT123),"",lookups!AT123)</f>
        <v/>
      </c>
      <c r="AL130" s="6" t="str">
        <f t="shared" si="10"/>
        <v/>
      </c>
      <c r="AM130" s="6" t="str">
        <f t="shared" si="11"/>
        <v/>
      </c>
      <c r="AN130" s="6" t="str">
        <f>IF(ISERROR(lookups!AY123),"",lookups!AY123)</f>
        <v/>
      </c>
      <c r="AO130" s="6" t="str">
        <f t="shared" si="12"/>
        <v/>
      </c>
      <c r="AP130" s="6" t="str">
        <f>IF(ISERROR(lookups!BC123),"",lookups!BC123)</f>
        <v/>
      </c>
      <c r="AQ130" s="124" t="str">
        <f>IF(ISERROR(lookups!BF123),"",lookups!BF123)</f>
        <v/>
      </c>
    </row>
    <row r="131" spans="1:43" x14ac:dyDescent="0.25">
      <c r="A131" t="str">
        <f>IF('5. Trigger species (global)'!B127&lt;&gt;"",'5. Trigger species (global)'!B127,"")</f>
        <v/>
      </c>
      <c r="B131" s="123" t="str">
        <f>IF(ISERROR(lookups!W124),"",lookups!W124)</f>
        <v/>
      </c>
      <c r="C131" s="6" t="str">
        <f>IF(ISERROR(lookups!Z124),"",lookups!Z124)</f>
        <v/>
      </c>
      <c r="D131" s="6" t="str">
        <f>IF(ISERROR(lookups!AC124),"",lookups!AA124)</f>
        <v/>
      </c>
      <c r="E131" s="6" t="str">
        <f>IF(ISERROR(lookups!AF124),"",lookups!AF124)</f>
        <v/>
      </c>
      <c r="F131" s="6" t="str">
        <f>IF(ISERROR(lookups!AI124),"",lookups!AI124)</f>
        <v/>
      </c>
      <c r="G131" s="6" t="str">
        <f>IF(ISERROR(lookups!AL124),"",lookups!AL124)</f>
        <v/>
      </c>
      <c r="H131" s="6" t="str">
        <f>IF(ISERROR(lookups!AO124),"",lookups!AO124)</f>
        <v/>
      </c>
      <c r="I131" s="6" t="str">
        <f>IF(ISERROR(lookups!AR124),"",lookups!AR124)</f>
        <v/>
      </c>
      <c r="J131" s="6" t="str">
        <f>IF(ISERROR(lookups!AU124),"",lookups!AU124)</f>
        <v/>
      </c>
      <c r="K131" s="6" t="str">
        <f>IF(ISERROR(lookups!AU124),"",lookups!AV124)</f>
        <v/>
      </c>
      <c r="L131" s="6" t="str">
        <f>IF(ISERROR(lookups!AW124),"",lookups!AW124)</f>
        <v/>
      </c>
      <c r="M131" s="6" t="str">
        <f>IF(ISERROR(lookups!AY124),"",lookups!AZ124)</f>
        <v/>
      </c>
      <c r="N131" s="6" t="str">
        <f>IF(ISERROR(lookups!BA124),"",lookups!BA124)</f>
        <v/>
      </c>
      <c r="O131" s="6" t="str">
        <f>IF(ISERROR(lookups!BD124),"",lookups!BD124)</f>
        <v/>
      </c>
      <c r="P131" s="123" t="str">
        <f>IF(ISERROR(lookups!X124),"",lookups!X124)</f>
        <v/>
      </c>
      <c r="Q131" s="6" t="str">
        <f>IF(ISERROR(lookups!AA124),"",lookups!AA124)</f>
        <v/>
      </c>
      <c r="R131" s="6" t="str">
        <f>IF(ISERROR(lookups!AD124),"",lookups!AD124)</f>
        <v/>
      </c>
      <c r="S131" s="6" t="str">
        <f>IF(ISERROR(lookups!AG124),"",lookups!AG124)</f>
        <v/>
      </c>
      <c r="T131" s="6" t="str">
        <f>IF(ISERROR(lookups!AJ124),"",lookups!AJ124)</f>
        <v/>
      </c>
      <c r="U131" s="6" t="str">
        <f>IF(ISERROR(lookups!AM124),"",lookups!AM124)</f>
        <v/>
      </c>
      <c r="V131" s="6" t="str">
        <f>IF(ISERROR(lookups!AP124),"",lookups!AP124)</f>
        <v/>
      </c>
      <c r="W131" s="6" t="str">
        <f>IF(ISERROR(lookups!AS124),"",lookups!AS124)</f>
        <v/>
      </c>
      <c r="X131" s="6" t="str">
        <f t="shared" si="7"/>
        <v/>
      </c>
      <c r="Y131" s="6" t="str">
        <f t="shared" si="8"/>
        <v/>
      </c>
      <c r="Z131" s="6" t="str">
        <f>IF(ISERROR(lookups!AX124),"",lookups!AX124)</f>
        <v/>
      </c>
      <c r="AA131" s="6" t="str">
        <f t="shared" si="9"/>
        <v/>
      </c>
      <c r="AB131" s="6" t="str">
        <f>IF(ISERROR(lookups!BB124),"",lookups!BB124)</f>
        <v/>
      </c>
      <c r="AC131" s="6" t="str">
        <f>IF(ISERROR(lookups!BE124),"",lookups!BE124)</f>
        <v/>
      </c>
      <c r="AD131" s="123" t="str">
        <f>IF(ISERROR(lookups!Y124),"",lookups!Y124)</f>
        <v/>
      </c>
      <c r="AE131" s="6" t="str">
        <f>IF(ISERROR(lookups!AB124),"",lookups!AB124)</f>
        <v/>
      </c>
      <c r="AF131" s="6" t="str">
        <f>IF(ISERROR(lookups!AE124),"",lookups!AE124)</f>
        <v/>
      </c>
      <c r="AG131" s="6" t="str">
        <f>IF(ISERROR(lookups!AH124),"",lookups!AH124)</f>
        <v/>
      </c>
      <c r="AH131" s="6" t="str">
        <f>IF(ISERROR(lookups!AK124),"",lookups!AK124)</f>
        <v/>
      </c>
      <c r="AI131" s="6" t="str">
        <f>IF(ISERROR(lookups!AN124),"",lookups!AN124)</f>
        <v/>
      </c>
      <c r="AJ131" s="6" t="str">
        <f>IF(ISERROR(lookups!AQ124),"",lookups!AQ124)</f>
        <v/>
      </c>
      <c r="AK131" s="6" t="str">
        <f>IF(ISERROR(lookups!AT124),"",lookups!AT124)</f>
        <v/>
      </c>
      <c r="AL131" s="6" t="str">
        <f t="shared" si="10"/>
        <v/>
      </c>
      <c r="AM131" s="6" t="str">
        <f t="shared" si="11"/>
        <v/>
      </c>
      <c r="AN131" s="6" t="str">
        <f>IF(ISERROR(lookups!AY124),"",lookups!AY124)</f>
        <v/>
      </c>
      <c r="AO131" s="6" t="str">
        <f t="shared" si="12"/>
        <v/>
      </c>
      <c r="AP131" s="6" t="str">
        <f>IF(ISERROR(lookups!BC124),"",lookups!BC124)</f>
        <v/>
      </c>
      <c r="AQ131" s="124" t="str">
        <f>IF(ISERROR(lookups!BF124),"",lookups!BF124)</f>
        <v/>
      </c>
    </row>
    <row r="132" spans="1:43" x14ac:dyDescent="0.25">
      <c r="A132" t="str">
        <f>IF('5. Trigger species (global)'!B128&lt;&gt;"",'5. Trigger species (global)'!B128,"")</f>
        <v/>
      </c>
      <c r="B132" s="123" t="str">
        <f>IF(ISERROR(lookups!W125),"",lookups!W125)</f>
        <v/>
      </c>
      <c r="C132" s="6" t="str">
        <f>IF(ISERROR(lookups!Z125),"",lookups!Z125)</f>
        <v/>
      </c>
      <c r="D132" s="6" t="str">
        <f>IF(ISERROR(lookups!AC125),"",lookups!AA125)</f>
        <v/>
      </c>
      <c r="E132" s="6" t="str">
        <f>IF(ISERROR(lookups!AF125),"",lookups!AF125)</f>
        <v/>
      </c>
      <c r="F132" s="6" t="str">
        <f>IF(ISERROR(lookups!AI125),"",lookups!AI125)</f>
        <v/>
      </c>
      <c r="G132" s="6" t="str">
        <f>IF(ISERROR(lookups!AL125),"",lookups!AL125)</f>
        <v/>
      </c>
      <c r="H132" s="6" t="str">
        <f>IF(ISERROR(lookups!AO125),"",lookups!AO125)</f>
        <v/>
      </c>
      <c r="I132" s="6" t="str">
        <f>IF(ISERROR(lookups!AR125),"",lookups!AR125)</f>
        <v/>
      </c>
      <c r="J132" s="6" t="str">
        <f>IF(ISERROR(lookups!AU125),"",lookups!AU125)</f>
        <v/>
      </c>
      <c r="K132" s="6" t="str">
        <f>IF(ISERROR(lookups!AU125),"",lookups!AV125)</f>
        <v/>
      </c>
      <c r="L132" s="6" t="str">
        <f>IF(ISERROR(lookups!AW125),"",lookups!AW125)</f>
        <v/>
      </c>
      <c r="M132" s="6" t="str">
        <f>IF(ISERROR(lookups!AY125),"",lookups!AZ125)</f>
        <v/>
      </c>
      <c r="N132" s="6" t="str">
        <f>IF(ISERROR(lookups!BA125),"",lookups!BA125)</f>
        <v/>
      </c>
      <c r="O132" s="6" t="str">
        <f>IF(ISERROR(lookups!BD125),"",lookups!BD125)</f>
        <v/>
      </c>
      <c r="P132" s="123" t="str">
        <f>IF(ISERROR(lookups!X125),"",lookups!X125)</f>
        <v/>
      </c>
      <c r="Q132" s="6" t="str">
        <f>IF(ISERROR(lookups!AA125),"",lookups!AA125)</f>
        <v/>
      </c>
      <c r="R132" s="6" t="str">
        <f>IF(ISERROR(lookups!AD125),"",lookups!AD125)</f>
        <v/>
      </c>
      <c r="S132" s="6" t="str">
        <f>IF(ISERROR(lookups!AG125),"",lookups!AG125)</f>
        <v/>
      </c>
      <c r="T132" s="6" t="str">
        <f>IF(ISERROR(lookups!AJ125),"",lookups!AJ125)</f>
        <v/>
      </c>
      <c r="U132" s="6" t="str">
        <f>IF(ISERROR(lookups!AM125),"",lookups!AM125)</f>
        <v/>
      </c>
      <c r="V132" s="6" t="str">
        <f>IF(ISERROR(lookups!AP125),"",lookups!AP125)</f>
        <v/>
      </c>
      <c r="W132" s="6" t="str">
        <f>IF(ISERROR(lookups!AS125),"",lookups!AS125)</f>
        <v/>
      </c>
      <c r="X132" s="6" t="str">
        <f t="shared" si="7"/>
        <v/>
      </c>
      <c r="Y132" s="6" t="str">
        <f t="shared" si="8"/>
        <v/>
      </c>
      <c r="Z132" s="6" t="str">
        <f>IF(ISERROR(lookups!AX125),"",lookups!AX125)</f>
        <v/>
      </c>
      <c r="AA132" s="6" t="str">
        <f t="shared" si="9"/>
        <v/>
      </c>
      <c r="AB132" s="6" t="str">
        <f>IF(ISERROR(lookups!BB125),"",lookups!BB125)</f>
        <v/>
      </c>
      <c r="AC132" s="6" t="str">
        <f>IF(ISERROR(lookups!BE125),"",lookups!BE125)</f>
        <v/>
      </c>
      <c r="AD132" s="123" t="str">
        <f>IF(ISERROR(lookups!Y125),"",lookups!Y125)</f>
        <v/>
      </c>
      <c r="AE132" s="6" t="str">
        <f>IF(ISERROR(lookups!AB125),"",lookups!AB125)</f>
        <v/>
      </c>
      <c r="AF132" s="6" t="str">
        <f>IF(ISERROR(lookups!AE125),"",lookups!AE125)</f>
        <v/>
      </c>
      <c r="AG132" s="6" t="str">
        <f>IF(ISERROR(lookups!AH125),"",lookups!AH125)</f>
        <v/>
      </c>
      <c r="AH132" s="6" t="str">
        <f>IF(ISERROR(lookups!AK125),"",lookups!AK125)</f>
        <v/>
      </c>
      <c r="AI132" s="6" t="str">
        <f>IF(ISERROR(lookups!AN125),"",lookups!AN125)</f>
        <v/>
      </c>
      <c r="AJ132" s="6" t="str">
        <f>IF(ISERROR(lookups!AQ125),"",lookups!AQ125)</f>
        <v/>
      </c>
      <c r="AK132" s="6" t="str">
        <f>IF(ISERROR(lookups!AT125),"",lookups!AT125)</f>
        <v/>
      </c>
      <c r="AL132" s="6" t="str">
        <f t="shared" si="10"/>
        <v/>
      </c>
      <c r="AM132" s="6" t="str">
        <f t="shared" si="11"/>
        <v/>
      </c>
      <c r="AN132" s="6" t="str">
        <f>IF(ISERROR(lookups!AY125),"",lookups!AY125)</f>
        <v/>
      </c>
      <c r="AO132" s="6" t="str">
        <f t="shared" si="12"/>
        <v/>
      </c>
      <c r="AP132" s="6" t="str">
        <f>IF(ISERROR(lookups!BC125),"",lookups!BC125)</f>
        <v/>
      </c>
      <c r="AQ132" s="124" t="str">
        <f>IF(ISERROR(lookups!BF125),"",lookups!BF125)</f>
        <v/>
      </c>
    </row>
    <row r="133" spans="1:43" x14ac:dyDescent="0.25">
      <c r="A133" t="str">
        <f>IF('5. Trigger species (global)'!B129&lt;&gt;"",'5. Trigger species (global)'!B129,"")</f>
        <v/>
      </c>
      <c r="B133" s="123" t="str">
        <f>IF(ISERROR(lookups!W126),"",lookups!W126)</f>
        <v/>
      </c>
      <c r="C133" s="6" t="str">
        <f>IF(ISERROR(lookups!Z126),"",lookups!Z126)</f>
        <v/>
      </c>
      <c r="D133" s="6" t="str">
        <f>IF(ISERROR(lookups!AC126),"",lookups!AA126)</f>
        <v/>
      </c>
      <c r="E133" s="6" t="str">
        <f>IF(ISERROR(lookups!AF126),"",lookups!AF126)</f>
        <v/>
      </c>
      <c r="F133" s="6" t="str">
        <f>IF(ISERROR(lookups!AI126),"",lookups!AI126)</f>
        <v/>
      </c>
      <c r="G133" s="6" t="str">
        <f>IF(ISERROR(lookups!AL126),"",lookups!AL126)</f>
        <v/>
      </c>
      <c r="H133" s="6" t="str">
        <f>IF(ISERROR(lookups!AO126),"",lookups!AO126)</f>
        <v/>
      </c>
      <c r="I133" s="6" t="str">
        <f>IF(ISERROR(lookups!AR126),"",lookups!AR126)</f>
        <v/>
      </c>
      <c r="J133" s="6" t="str">
        <f>IF(ISERROR(lookups!AU126),"",lookups!AU126)</f>
        <v/>
      </c>
      <c r="K133" s="6" t="str">
        <f>IF(ISERROR(lookups!AU126),"",lookups!AV126)</f>
        <v/>
      </c>
      <c r="L133" s="6" t="str">
        <f>IF(ISERROR(lookups!AW126),"",lookups!AW126)</f>
        <v/>
      </c>
      <c r="M133" s="6" t="str">
        <f>IF(ISERROR(lookups!AY126),"",lookups!AZ126)</f>
        <v/>
      </c>
      <c r="N133" s="6" t="str">
        <f>IF(ISERROR(lookups!BA126),"",lookups!BA126)</f>
        <v/>
      </c>
      <c r="O133" s="6" t="str">
        <f>IF(ISERROR(lookups!BD126),"",lookups!BD126)</f>
        <v/>
      </c>
      <c r="P133" s="123" t="str">
        <f>IF(ISERROR(lookups!X126),"",lookups!X126)</f>
        <v/>
      </c>
      <c r="Q133" s="6" t="str">
        <f>IF(ISERROR(lookups!AA126),"",lookups!AA126)</f>
        <v/>
      </c>
      <c r="R133" s="6" t="str">
        <f>IF(ISERROR(lookups!AD126),"",lookups!AD126)</f>
        <v/>
      </c>
      <c r="S133" s="6" t="str">
        <f>IF(ISERROR(lookups!AG126),"",lookups!AG126)</f>
        <v/>
      </c>
      <c r="T133" s="6" t="str">
        <f>IF(ISERROR(lookups!AJ126),"",lookups!AJ126)</f>
        <v/>
      </c>
      <c r="U133" s="6" t="str">
        <f>IF(ISERROR(lookups!AM126),"",lookups!AM126)</f>
        <v/>
      </c>
      <c r="V133" s="6" t="str">
        <f>IF(ISERROR(lookups!AP126),"",lookups!AP126)</f>
        <v/>
      </c>
      <c r="W133" s="6" t="str">
        <f>IF(ISERROR(lookups!AS126),"",lookups!AS126)</f>
        <v/>
      </c>
      <c r="X133" s="6" t="str">
        <f t="shared" si="7"/>
        <v/>
      </c>
      <c r="Y133" s="6" t="str">
        <f t="shared" si="8"/>
        <v/>
      </c>
      <c r="Z133" s="6" t="str">
        <f>IF(ISERROR(lookups!AX126),"",lookups!AX126)</f>
        <v/>
      </c>
      <c r="AA133" s="6" t="str">
        <f t="shared" si="9"/>
        <v/>
      </c>
      <c r="AB133" s="6" t="str">
        <f>IF(ISERROR(lookups!BB126),"",lookups!BB126)</f>
        <v/>
      </c>
      <c r="AC133" s="6" t="str">
        <f>IF(ISERROR(lookups!BE126),"",lookups!BE126)</f>
        <v/>
      </c>
      <c r="AD133" s="123" t="str">
        <f>IF(ISERROR(lookups!Y126),"",lookups!Y126)</f>
        <v/>
      </c>
      <c r="AE133" s="6" t="str">
        <f>IF(ISERROR(lookups!AB126),"",lookups!AB126)</f>
        <v/>
      </c>
      <c r="AF133" s="6" t="str">
        <f>IF(ISERROR(lookups!AE126),"",lookups!AE126)</f>
        <v/>
      </c>
      <c r="AG133" s="6" t="str">
        <f>IF(ISERROR(lookups!AH126),"",lookups!AH126)</f>
        <v/>
      </c>
      <c r="AH133" s="6" t="str">
        <f>IF(ISERROR(lookups!AK126),"",lookups!AK126)</f>
        <v/>
      </c>
      <c r="AI133" s="6" t="str">
        <f>IF(ISERROR(lookups!AN126),"",lookups!AN126)</f>
        <v/>
      </c>
      <c r="AJ133" s="6" t="str">
        <f>IF(ISERROR(lookups!AQ126),"",lookups!AQ126)</f>
        <v/>
      </c>
      <c r="AK133" s="6" t="str">
        <f>IF(ISERROR(lookups!AT126),"",lookups!AT126)</f>
        <v/>
      </c>
      <c r="AL133" s="6" t="str">
        <f t="shared" si="10"/>
        <v/>
      </c>
      <c r="AM133" s="6" t="str">
        <f t="shared" si="11"/>
        <v/>
      </c>
      <c r="AN133" s="6" t="str">
        <f>IF(ISERROR(lookups!AY126),"",lookups!AY126)</f>
        <v/>
      </c>
      <c r="AO133" s="6" t="str">
        <f t="shared" si="12"/>
        <v/>
      </c>
      <c r="AP133" s="6" t="str">
        <f>IF(ISERROR(lookups!BC126),"",lookups!BC126)</f>
        <v/>
      </c>
      <c r="AQ133" s="124" t="str">
        <f>IF(ISERROR(lookups!BF126),"",lookups!BF126)</f>
        <v/>
      </c>
    </row>
    <row r="134" spans="1:43" x14ac:dyDescent="0.25">
      <c r="A134" t="str">
        <f>IF('5. Trigger species (global)'!B130&lt;&gt;"",'5. Trigger species (global)'!B130,"")</f>
        <v/>
      </c>
      <c r="B134" s="123" t="str">
        <f>IF(ISERROR(lookups!W127),"",lookups!W127)</f>
        <v/>
      </c>
      <c r="C134" s="6" t="str">
        <f>IF(ISERROR(lookups!Z127),"",lookups!Z127)</f>
        <v/>
      </c>
      <c r="D134" s="6" t="str">
        <f>IF(ISERROR(lookups!AC127),"",lookups!AA127)</f>
        <v/>
      </c>
      <c r="E134" s="6" t="str">
        <f>IF(ISERROR(lookups!AF127),"",lookups!AF127)</f>
        <v/>
      </c>
      <c r="F134" s="6" t="str">
        <f>IF(ISERROR(lookups!AI127),"",lookups!AI127)</f>
        <v/>
      </c>
      <c r="G134" s="6" t="str">
        <f>IF(ISERROR(lookups!AL127),"",lookups!AL127)</f>
        <v/>
      </c>
      <c r="H134" s="6" t="str">
        <f>IF(ISERROR(lookups!AO127),"",lookups!AO127)</f>
        <v/>
      </c>
      <c r="I134" s="6" t="str">
        <f>IF(ISERROR(lookups!AR127),"",lookups!AR127)</f>
        <v/>
      </c>
      <c r="J134" s="6" t="str">
        <f>IF(ISERROR(lookups!AU127),"",lookups!AU127)</f>
        <v/>
      </c>
      <c r="K134" s="6" t="str">
        <f>IF(ISERROR(lookups!AU127),"",lookups!AV127)</f>
        <v/>
      </c>
      <c r="L134" s="6" t="str">
        <f>IF(ISERROR(lookups!AW127),"",lookups!AW127)</f>
        <v/>
      </c>
      <c r="M134" s="6" t="str">
        <f>IF(ISERROR(lookups!AY127),"",lookups!AZ127)</f>
        <v/>
      </c>
      <c r="N134" s="6" t="str">
        <f>IF(ISERROR(lookups!BA127),"",lookups!BA127)</f>
        <v/>
      </c>
      <c r="O134" s="6" t="str">
        <f>IF(ISERROR(lookups!BD127),"",lookups!BD127)</f>
        <v/>
      </c>
      <c r="P134" s="123" t="str">
        <f>IF(ISERROR(lookups!X127),"",lookups!X127)</f>
        <v/>
      </c>
      <c r="Q134" s="6" t="str">
        <f>IF(ISERROR(lookups!AA127),"",lookups!AA127)</f>
        <v/>
      </c>
      <c r="R134" s="6" t="str">
        <f>IF(ISERROR(lookups!AD127),"",lookups!AD127)</f>
        <v/>
      </c>
      <c r="S134" s="6" t="str">
        <f>IF(ISERROR(lookups!AG127),"",lookups!AG127)</f>
        <v/>
      </c>
      <c r="T134" s="6" t="str">
        <f>IF(ISERROR(lookups!AJ127),"",lookups!AJ127)</f>
        <v/>
      </c>
      <c r="U134" s="6" t="str">
        <f>IF(ISERROR(lookups!AM127),"",lookups!AM127)</f>
        <v/>
      </c>
      <c r="V134" s="6" t="str">
        <f>IF(ISERROR(lookups!AP127),"",lookups!AP127)</f>
        <v/>
      </c>
      <c r="W134" s="6" t="str">
        <f>IF(ISERROR(lookups!AS127),"",lookups!AS127)</f>
        <v/>
      </c>
      <c r="X134" s="6" t="str">
        <f t="shared" si="7"/>
        <v/>
      </c>
      <c r="Y134" s="6" t="str">
        <f t="shared" si="8"/>
        <v/>
      </c>
      <c r="Z134" s="6" t="str">
        <f>IF(ISERROR(lookups!AX127),"",lookups!AX127)</f>
        <v/>
      </c>
      <c r="AA134" s="6" t="str">
        <f t="shared" si="9"/>
        <v/>
      </c>
      <c r="AB134" s="6" t="str">
        <f>IF(ISERROR(lookups!BB127),"",lookups!BB127)</f>
        <v/>
      </c>
      <c r="AC134" s="6" t="str">
        <f>IF(ISERROR(lookups!BE127),"",lookups!BE127)</f>
        <v/>
      </c>
      <c r="AD134" s="123" t="str">
        <f>IF(ISERROR(lookups!Y127),"",lookups!Y127)</f>
        <v/>
      </c>
      <c r="AE134" s="6" t="str">
        <f>IF(ISERROR(lookups!AB127),"",lookups!AB127)</f>
        <v/>
      </c>
      <c r="AF134" s="6" t="str">
        <f>IF(ISERROR(lookups!AE127),"",lookups!AE127)</f>
        <v/>
      </c>
      <c r="AG134" s="6" t="str">
        <f>IF(ISERROR(lookups!AH127),"",lookups!AH127)</f>
        <v/>
      </c>
      <c r="AH134" s="6" t="str">
        <f>IF(ISERROR(lookups!AK127),"",lookups!AK127)</f>
        <v/>
      </c>
      <c r="AI134" s="6" t="str">
        <f>IF(ISERROR(lookups!AN127),"",lookups!AN127)</f>
        <v/>
      </c>
      <c r="AJ134" s="6" t="str">
        <f>IF(ISERROR(lookups!AQ127),"",lookups!AQ127)</f>
        <v/>
      </c>
      <c r="AK134" s="6" t="str">
        <f>IF(ISERROR(lookups!AT127),"",lookups!AT127)</f>
        <v/>
      </c>
      <c r="AL134" s="6" t="str">
        <f t="shared" si="10"/>
        <v/>
      </c>
      <c r="AM134" s="6" t="str">
        <f t="shared" si="11"/>
        <v/>
      </c>
      <c r="AN134" s="6" t="str">
        <f>IF(ISERROR(lookups!AY127),"",lookups!AY127)</f>
        <v/>
      </c>
      <c r="AO134" s="6" t="str">
        <f t="shared" si="12"/>
        <v/>
      </c>
      <c r="AP134" s="6" t="str">
        <f>IF(ISERROR(lookups!BC127),"",lookups!BC127)</f>
        <v/>
      </c>
      <c r="AQ134" s="124" t="str">
        <f>IF(ISERROR(lookups!BF127),"",lookups!BF127)</f>
        <v/>
      </c>
    </row>
    <row r="135" spans="1:43" x14ac:dyDescent="0.25">
      <c r="A135" t="str">
        <f>IF('5. Trigger species (global)'!B131&lt;&gt;"",'5. Trigger species (global)'!B131,"")</f>
        <v/>
      </c>
      <c r="B135" s="123" t="str">
        <f>IF(ISERROR(lookups!W128),"",lookups!W128)</f>
        <v/>
      </c>
      <c r="C135" s="6" t="str">
        <f>IF(ISERROR(lookups!Z128),"",lookups!Z128)</f>
        <v/>
      </c>
      <c r="D135" s="6" t="str">
        <f>IF(ISERROR(lookups!AC128),"",lookups!AA128)</f>
        <v/>
      </c>
      <c r="E135" s="6" t="str">
        <f>IF(ISERROR(lookups!AF128),"",lookups!AF128)</f>
        <v/>
      </c>
      <c r="F135" s="6" t="str">
        <f>IF(ISERROR(lookups!AI128),"",lookups!AI128)</f>
        <v/>
      </c>
      <c r="G135" s="6" t="str">
        <f>IF(ISERROR(lookups!AL128),"",lookups!AL128)</f>
        <v/>
      </c>
      <c r="H135" s="6" t="str">
        <f>IF(ISERROR(lookups!AO128),"",lookups!AO128)</f>
        <v/>
      </c>
      <c r="I135" s="6" t="str">
        <f>IF(ISERROR(lookups!AR128),"",lookups!AR128)</f>
        <v/>
      </c>
      <c r="J135" s="6" t="str">
        <f>IF(ISERROR(lookups!AU128),"",lookups!AU128)</f>
        <v/>
      </c>
      <c r="K135" s="6" t="str">
        <f>IF(ISERROR(lookups!AU128),"",lookups!AV128)</f>
        <v/>
      </c>
      <c r="L135" s="6" t="str">
        <f>IF(ISERROR(lookups!AW128),"",lookups!AW128)</f>
        <v/>
      </c>
      <c r="M135" s="6" t="str">
        <f>IF(ISERROR(lookups!AY128),"",lookups!AZ128)</f>
        <v/>
      </c>
      <c r="N135" s="6" t="str">
        <f>IF(ISERROR(lookups!BA128),"",lookups!BA128)</f>
        <v/>
      </c>
      <c r="O135" s="6" t="str">
        <f>IF(ISERROR(lookups!BD128),"",lookups!BD128)</f>
        <v/>
      </c>
      <c r="P135" s="123" t="str">
        <f>IF(ISERROR(lookups!X128),"",lookups!X128)</f>
        <v/>
      </c>
      <c r="Q135" s="6" t="str">
        <f>IF(ISERROR(lookups!AA128),"",lookups!AA128)</f>
        <v/>
      </c>
      <c r="R135" s="6" t="str">
        <f>IF(ISERROR(lookups!AD128),"",lookups!AD128)</f>
        <v/>
      </c>
      <c r="S135" s="6" t="str">
        <f>IF(ISERROR(lookups!AG128),"",lookups!AG128)</f>
        <v/>
      </c>
      <c r="T135" s="6" t="str">
        <f>IF(ISERROR(lookups!AJ128),"",lookups!AJ128)</f>
        <v/>
      </c>
      <c r="U135" s="6" t="str">
        <f>IF(ISERROR(lookups!AM128),"",lookups!AM128)</f>
        <v/>
      </c>
      <c r="V135" s="6" t="str">
        <f>IF(ISERROR(lookups!AP128),"",lookups!AP128)</f>
        <v/>
      </c>
      <c r="W135" s="6" t="str">
        <f>IF(ISERROR(lookups!AS128),"",lookups!AS128)</f>
        <v/>
      </c>
      <c r="X135" s="6" t="str">
        <f t="shared" si="7"/>
        <v/>
      </c>
      <c r="Y135" s="6" t="str">
        <f t="shared" si="8"/>
        <v/>
      </c>
      <c r="Z135" s="6" t="str">
        <f>IF(ISERROR(lookups!AX128),"",lookups!AX128)</f>
        <v/>
      </c>
      <c r="AA135" s="6" t="str">
        <f t="shared" si="9"/>
        <v/>
      </c>
      <c r="AB135" s="6" t="str">
        <f>IF(ISERROR(lookups!BB128),"",lookups!BB128)</f>
        <v/>
      </c>
      <c r="AC135" s="6" t="str">
        <f>IF(ISERROR(lookups!BE128),"",lookups!BE128)</f>
        <v/>
      </c>
      <c r="AD135" s="123" t="str">
        <f>IF(ISERROR(lookups!Y128),"",lookups!Y128)</f>
        <v/>
      </c>
      <c r="AE135" s="6" t="str">
        <f>IF(ISERROR(lookups!AB128),"",lookups!AB128)</f>
        <v/>
      </c>
      <c r="AF135" s="6" t="str">
        <f>IF(ISERROR(lookups!AE128),"",lookups!AE128)</f>
        <v/>
      </c>
      <c r="AG135" s="6" t="str">
        <f>IF(ISERROR(lookups!AH128),"",lookups!AH128)</f>
        <v/>
      </c>
      <c r="AH135" s="6" t="str">
        <f>IF(ISERROR(lookups!AK128),"",lookups!AK128)</f>
        <v/>
      </c>
      <c r="AI135" s="6" t="str">
        <f>IF(ISERROR(lookups!AN128),"",lookups!AN128)</f>
        <v/>
      </c>
      <c r="AJ135" s="6" t="str">
        <f>IF(ISERROR(lookups!AQ128),"",lookups!AQ128)</f>
        <v/>
      </c>
      <c r="AK135" s="6" t="str">
        <f>IF(ISERROR(lookups!AT128),"",lookups!AT128)</f>
        <v/>
      </c>
      <c r="AL135" s="6" t="str">
        <f t="shared" si="10"/>
        <v/>
      </c>
      <c r="AM135" s="6" t="str">
        <f t="shared" si="11"/>
        <v/>
      </c>
      <c r="AN135" s="6" t="str">
        <f>IF(ISERROR(lookups!AY128),"",lookups!AY128)</f>
        <v/>
      </c>
      <c r="AO135" s="6" t="str">
        <f t="shared" si="12"/>
        <v/>
      </c>
      <c r="AP135" s="6" t="str">
        <f>IF(ISERROR(lookups!BC128),"",lookups!BC128)</f>
        <v/>
      </c>
      <c r="AQ135" s="124" t="str">
        <f>IF(ISERROR(lookups!BF128),"",lookups!BF128)</f>
        <v/>
      </c>
    </row>
    <row r="136" spans="1:43" x14ac:dyDescent="0.25">
      <c r="A136" t="str">
        <f>IF('5. Trigger species (global)'!B132&lt;&gt;"",'5. Trigger species (global)'!B132,"")</f>
        <v/>
      </c>
      <c r="B136" s="123" t="str">
        <f>IF(ISERROR(lookups!W129),"",lookups!W129)</f>
        <v/>
      </c>
      <c r="C136" s="6" t="str">
        <f>IF(ISERROR(lookups!Z129),"",lookups!Z129)</f>
        <v/>
      </c>
      <c r="D136" s="6" t="str">
        <f>IF(ISERROR(lookups!AC129),"",lookups!AA129)</f>
        <v/>
      </c>
      <c r="E136" s="6" t="str">
        <f>IF(ISERROR(lookups!AF129),"",lookups!AF129)</f>
        <v/>
      </c>
      <c r="F136" s="6" t="str">
        <f>IF(ISERROR(lookups!AI129),"",lookups!AI129)</f>
        <v/>
      </c>
      <c r="G136" s="6" t="str">
        <f>IF(ISERROR(lookups!AL129),"",lookups!AL129)</f>
        <v/>
      </c>
      <c r="H136" s="6" t="str">
        <f>IF(ISERROR(lookups!AO129),"",lookups!AO129)</f>
        <v/>
      </c>
      <c r="I136" s="6" t="str">
        <f>IF(ISERROR(lookups!AR129),"",lookups!AR129)</f>
        <v/>
      </c>
      <c r="J136" s="6" t="str">
        <f>IF(ISERROR(lookups!AU129),"",lookups!AU129)</f>
        <v/>
      </c>
      <c r="K136" s="6" t="str">
        <f>IF(ISERROR(lookups!AU129),"",lookups!AV129)</f>
        <v/>
      </c>
      <c r="L136" s="6" t="str">
        <f>IF(ISERROR(lookups!AW129),"",lookups!AW129)</f>
        <v/>
      </c>
      <c r="M136" s="6" t="str">
        <f>IF(ISERROR(lookups!AY129),"",lookups!AZ129)</f>
        <v/>
      </c>
      <c r="N136" s="6" t="str">
        <f>IF(ISERROR(lookups!BA129),"",lookups!BA129)</f>
        <v/>
      </c>
      <c r="O136" s="6" t="str">
        <f>IF(ISERROR(lookups!BD129),"",lookups!BD129)</f>
        <v/>
      </c>
      <c r="P136" s="123" t="str">
        <f>IF(ISERROR(lookups!X129),"",lookups!X129)</f>
        <v/>
      </c>
      <c r="Q136" s="6" t="str">
        <f>IF(ISERROR(lookups!AA129),"",lookups!AA129)</f>
        <v/>
      </c>
      <c r="R136" s="6" t="str">
        <f>IF(ISERROR(lookups!AD129),"",lookups!AD129)</f>
        <v/>
      </c>
      <c r="S136" s="6" t="str">
        <f>IF(ISERROR(lookups!AG129),"",lookups!AG129)</f>
        <v/>
      </c>
      <c r="T136" s="6" t="str">
        <f>IF(ISERROR(lookups!AJ129),"",lookups!AJ129)</f>
        <v/>
      </c>
      <c r="U136" s="6" t="str">
        <f>IF(ISERROR(lookups!AM129),"",lookups!AM129)</f>
        <v/>
      </c>
      <c r="V136" s="6" t="str">
        <f>IF(ISERROR(lookups!AP129),"",lookups!AP129)</f>
        <v/>
      </c>
      <c r="W136" s="6" t="str">
        <f>IF(ISERROR(lookups!AS129),"",lookups!AS129)</f>
        <v/>
      </c>
      <c r="X136" s="6" t="str">
        <f t="shared" si="7"/>
        <v/>
      </c>
      <c r="Y136" s="6" t="str">
        <f t="shared" si="8"/>
        <v/>
      </c>
      <c r="Z136" s="6" t="str">
        <f>IF(ISERROR(lookups!AX129),"",lookups!AX129)</f>
        <v/>
      </c>
      <c r="AA136" s="6" t="str">
        <f t="shared" si="9"/>
        <v/>
      </c>
      <c r="AB136" s="6" t="str">
        <f>IF(ISERROR(lookups!BB129),"",lookups!BB129)</f>
        <v/>
      </c>
      <c r="AC136" s="6" t="str">
        <f>IF(ISERROR(lookups!BE129),"",lookups!BE129)</f>
        <v/>
      </c>
      <c r="AD136" s="123" t="str">
        <f>IF(ISERROR(lookups!Y129),"",lookups!Y129)</f>
        <v/>
      </c>
      <c r="AE136" s="6" t="str">
        <f>IF(ISERROR(lookups!AB129),"",lookups!AB129)</f>
        <v/>
      </c>
      <c r="AF136" s="6" t="str">
        <f>IF(ISERROR(lookups!AE129),"",lookups!AE129)</f>
        <v/>
      </c>
      <c r="AG136" s="6" t="str">
        <f>IF(ISERROR(lookups!AH129),"",lookups!AH129)</f>
        <v/>
      </c>
      <c r="AH136" s="6" t="str">
        <f>IF(ISERROR(lookups!AK129),"",lookups!AK129)</f>
        <v/>
      </c>
      <c r="AI136" s="6" t="str">
        <f>IF(ISERROR(lookups!AN129),"",lookups!AN129)</f>
        <v/>
      </c>
      <c r="AJ136" s="6" t="str">
        <f>IF(ISERROR(lookups!AQ129),"",lookups!AQ129)</f>
        <v/>
      </c>
      <c r="AK136" s="6" t="str">
        <f>IF(ISERROR(lookups!AT129),"",lookups!AT129)</f>
        <v/>
      </c>
      <c r="AL136" s="6" t="str">
        <f t="shared" si="10"/>
        <v/>
      </c>
      <c r="AM136" s="6" t="str">
        <f t="shared" si="11"/>
        <v/>
      </c>
      <c r="AN136" s="6" t="str">
        <f>IF(ISERROR(lookups!AY129),"",lookups!AY129)</f>
        <v/>
      </c>
      <c r="AO136" s="6" t="str">
        <f t="shared" si="12"/>
        <v/>
      </c>
      <c r="AP136" s="6" t="str">
        <f>IF(ISERROR(lookups!BC129),"",lookups!BC129)</f>
        <v/>
      </c>
      <c r="AQ136" s="124" t="str">
        <f>IF(ISERROR(lookups!BF129),"",lookups!BF129)</f>
        <v/>
      </c>
    </row>
    <row r="137" spans="1:43" x14ac:dyDescent="0.25">
      <c r="A137" t="str">
        <f>IF('5. Trigger species (global)'!B133&lt;&gt;"",'5. Trigger species (global)'!B133,"")</f>
        <v/>
      </c>
      <c r="B137" s="123" t="str">
        <f>IF(ISERROR(lookups!W130),"",lookups!W130)</f>
        <v/>
      </c>
      <c r="C137" s="6" t="str">
        <f>IF(ISERROR(lookups!Z130),"",lookups!Z130)</f>
        <v/>
      </c>
      <c r="D137" s="6" t="str">
        <f>IF(ISERROR(lookups!AC130),"",lookups!AA130)</f>
        <v/>
      </c>
      <c r="E137" s="6" t="str">
        <f>IF(ISERROR(lookups!AF130),"",lookups!AF130)</f>
        <v/>
      </c>
      <c r="F137" s="6" t="str">
        <f>IF(ISERROR(lookups!AI130),"",lookups!AI130)</f>
        <v/>
      </c>
      <c r="G137" s="6" t="str">
        <f>IF(ISERROR(lookups!AL130),"",lookups!AL130)</f>
        <v/>
      </c>
      <c r="H137" s="6" t="str">
        <f>IF(ISERROR(lookups!AO130),"",lookups!AO130)</f>
        <v/>
      </c>
      <c r="I137" s="6" t="str">
        <f>IF(ISERROR(lookups!AR130),"",lookups!AR130)</f>
        <v/>
      </c>
      <c r="J137" s="6" t="str">
        <f>IF(ISERROR(lookups!AU130),"",lookups!AU130)</f>
        <v/>
      </c>
      <c r="K137" s="6" t="str">
        <f>IF(ISERROR(lookups!AU130),"",lookups!AV130)</f>
        <v/>
      </c>
      <c r="L137" s="6" t="str">
        <f>IF(ISERROR(lookups!AW130),"",lookups!AW130)</f>
        <v/>
      </c>
      <c r="M137" s="6" t="str">
        <f>IF(ISERROR(lookups!AY130),"",lookups!AZ130)</f>
        <v/>
      </c>
      <c r="N137" s="6" t="str">
        <f>IF(ISERROR(lookups!BA130),"",lookups!BA130)</f>
        <v/>
      </c>
      <c r="O137" s="6" t="str">
        <f>IF(ISERROR(lookups!BD130),"",lookups!BD130)</f>
        <v/>
      </c>
      <c r="P137" s="123" t="str">
        <f>IF(ISERROR(lookups!X130),"",lookups!X130)</f>
        <v/>
      </c>
      <c r="Q137" s="6" t="str">
        <f>IF(ISERROR(lookups!AA130),"",lookups!AA130)</f>
        <v/>
      </c>
      <c r="R137" s="6" t="str">
        <f>IF(ISERROR(lookups!AD130),"",lookups!AD130)</f>
        <v/>
      </c>
      <c r="S137" s="6" t="str">
        <f>IF(ISERROR(lookups!AG130),"",lookups!AG130)</f>
        <v/>
      </c>
      <c r="T137" s="6" t="str">
        <f>IF(ISERROR(lookups!AJ130),"",lookups!AJ130)</f>
        <v/>
      </c>
      <c r="U137" s="6" t="str">
        <f>IF(ISERROR(lookups!AM130),"",lookups!AM130)</f>
        <v/>
      </c>
      <c r="V137" s="6" t="str">
        <f>IF(ISERROR(lookups!AP130),"",lookups!AP130)</f>
        <v/>
      </c>
      <c r="W137" s="6" t="str">
        <f>IF(ISERROR(lookups!AS130),"",lookups!AS130)</f>
        <v/>
      </c>
      <c r="X137" s="6" t="str">
        <f t="shared" si="7"/>
        <v/>
      </c>
      <c r="Y137" s="6" t="str">
        <f t="shared" si="8"/>
        <v/>
      </c>
      <c r="Z137" s="6" t="str">
        <f>IF(ISERROR(lookups!AX130),"",lookups!AX130)</f>
        <v/>
      </c>
      <c r="AA137" s="6" t="str">
        <f t="shared" si="9"/>
        <v/>
      </c>
      <c r="AB137" s="6" t="str">
        <f>IF(ISERROR(lookups!BB130),"",lookups!BB130)</f>
        <v/>
      </c>
      <c r="AC137" s="6" t="str">
        <f>IF(ISERROR(lookups!BE130),"",lookups!BE130)</f>
        <v/>
      </c>
      <c r="AD137" s="123" t="str">
        <f>IF(ISERROR(lookups!Y130),"",lookups!Y130)</f>
        <v/>
      </c>
      <c r="AE137" s="6" t="str">
        <f>IF(ISERROR(lookups!AB130),"",lookups!AB130)</f>
        <v/>
      </c>
      <c r="AF137" s="6" t="str">
        <f>IF(ISERROR(lookups!AE130),"",lookups!AE130)</f>
        <v/>
      </c>
      <c r="AG137" s="6" t="str">
        <f>IF(ISERROR(lookups!AH130),"",lookups!AH130)</f>
        <v/>
      </c>
      <c r="AH137" s="6" t="str">
        <f>IF(ISERROR(lookups!AK130),"",lookups!AK130)</f>
        <v/>
      </c>
      <c r="AI137" s="6" t="str">
        <f>IF(ISERROR(lookups!AN130),"",lookups!AN130)</f>
        <v/>
      </c>
      <c r="AJ137" s="6" t="str">
        <f>IF(ISERROR(lookups!AQ130),"",lookups!AQ130)</f>
        <v/>
      </c>
      <c r="AK137" s="6" t="str">
        <f>IF(ISERROR(lookups!AT130),"",lookups!AT130)</f>
        <v/>
      </c>
      <c r="AL137" s="6" t="str">
        <f t="shared" si="10"/>
        <v/>
      </c>
      <c r="AM137" s="6" t="str">
        <f t="shared" si="11"/>
        <v/>
      </c>
      <c r="AN137" s="6" t="str">
        <f>IF(ISERROR(lookups!AY130),"",lookups!AY130)</f>
        <v/>
      </c>
      <c r="AO137" s="6" t="str">
        <f t="shared" si="12"/>
        <v/>
      </c>
      <c r="AP137" s="6" t="str">
        <f>IF(ISERROR(lookups!BC130),"",lookups!BC130)</f>
        <v/>
      </c>
      <c r="AQ137" s="124" t="str">
        <f>IF(ISERROR(lookups!BF130),"",lookups!BF130)</f>
        <v/>
      </c>
    </row>
    <row r="138" spans="1:43" x14ac:dyDescent="0.25">
      <c r="A138" t="str">
        <f>IF('5. Trigger species (global)'!B134&lt;&gt;"",'5. Trigger species (global)'!B134,"")</f>
        <v/>
      </c>
      <c r="B138" s="123" t="str">
        <f>IF(ISERROR(lookups!W131),"",lookups!W131)</f>
        <v/>
      </c>
      <c r="C138" s="6" t="str">
        <f>IF(ISERROR(lookups!Z131),"",lookups!Z131)</f>
        <v/>
      </c>
      <c r="D138" s="6" t="str">
        <f>IF(ISERROR(lookups!AC131),"",lookups!AA131)</f>
        <v/>
      </c>
      <c r="E138" s="6" t="str">
        <f>IF(ISERROR(lookups!AF131),"",lookups!AF131)</f>
        <v/>
      </c>
      <c r="F138" s="6" t="str">
        <f>IF(ISERROR(lookups!AI131),"",lookups!AI131)</f>
        <v/>
      </c>
      <c r="G138" s="6" t="str">
        <f>IF(ISERROR(lookups!AL131),"",lookups!AL131)</f>
        <v/>
      </c>
      <c r="H138" s="6" t="str">
        <f>IF(ISERROR(lookups!AO131),"",lookups!AO131)</f>
        <v/>
      </c>
      <c r="I138" s="6" t="str">
        <f>IF(ISERROR(lookups!AR131),"",lookups!AR131)</f>
        <v/>
      </c>
      <c r="J138" s="6" t="str">
        <f>IF(ISERROR(lookups!AU131),"",lookups!AU131)</f>
        <v/>
      </c>
      <c r="K138" s="6" t="str">
        <f>IF(ISERROR(lookups!AU131),"",lookups!AV131)</f>
        <v/>
      </c>
      <c r="L138" s="6" t="str">
        <f>IF(ISERROR(lookups!AW131),"",lookups!AW131)</f>
        <v/>
      </c>
      <c r="M138" s="6" t="str">
        <f>IF(ISERROR(lookups!AY131),"",lookups!AZ131)</f>
        <v/>
      </c>
      <c r="N138" s="6" t="str">
        <f>IF(ISERROR(lookups!BA131),"",lookups!BA131)</f>
        <v/>
      </c>
      <c r="O138" s="6" t="str">
        <f>IF(ISERROR(lookups!BD131),"",lookups!BD131)</f>
        <v/>
      </c>
      <c r="P138" s="123" t="str">
        <f>IF(ISERROR(lookups!X131),"",lookups!X131)</f>
        <v/>
      </c>
      <c r="Q138" s="6" t="str">
        <f>IF(ISERROR(lookups!AA131),"",lookups!AA131)</f>
        <v/>
      </c>
      <c r="R138" s="6" t="str">
        <f>IF(ISERROR(lookups!AD131),"",lookups!AD131)</f>
        <v/>
      </c>
      <c r="S138" s="6" t="str">
        <f>IF(ISERROR(lookups!AG131),"",lookups!AG131)</f>
        <v/>
      </c>
      <c r="T138" s="6" t="str">
        <f>IF(ISERROR(lookups!AJ131),"",lookups!AJ131)</f>
        <v/>
      </c>
      <c r="U138" s="6" t="str">
        <f>IF(ISERROR(lookups!AM131),"",lookups!AM131)</f>
        <v/>
      </c>
      <c r="V138" s="6" t="str">
        <f>IF(ISERROR(lookups!AP131),"",lookups!AP131)</f>
        <v/>
      </c>
      <c r="W138" s="6" t="str">
        <f>IF(ISERROR(lookups!AS131),"",lookups!AS131)</f>
        <v/>
      </c>
      <c r="X138" s="6" t="str">
        <f t="shared" ref="X138:X182" si="13">J138</f>
        <v/>
      </c>
      <c r="Y138" s="6" t="str">
        <f t="shared" ref="Y138:Y182" si="14">K138</f>
        <v/>
      </c>
      <c r="Z138" s="6" t="str">
        <f>IF(ISERROR(lookups!AX131),"",lookups!AX131)</f>
        <v/>
      </c>
      <c r="AA138" s="6" t="str">
        <f t="shared" ref="AA138:AA182" si="15">M138</f>
        <v/>
      </c>
      <c r="AB138" s="6" t="str">
        <f>IF(ISERROR(lookups!BB131),"",lookups!BB131)</f>
        <v/>
      </c>
      <c r="AC138" s="6" t="str">
        <f>IF(ISERROR(lookups!BE131),"",lookups!BE131)</f>
        <v/>
      </c>
      <c r="AD138" s="123" t="str">
        <f>IF(ISERROR(lookups!Y131),"",lookups!Y131)</f>
        <v/>
      </c>
      <c r="AE138" s="6" t="str">
        <f>IF(ISERROR(lookups!AB131),"",lookups!AB131)</f>
        <v/>
      </c>
      <c r="AF138" s="6" t="str">
        <f>IF(ISERROR(lookups!AE131),"",lookups!AE131)</f>
        <v/>
      </c>
      <c r="AG138" s="6" t="str">
        <f>IF(ISERROR(lookups!AH131),"",lookups!AH131)</f>
        <v/>
      </c>
      <c r="AH138" s="6" t="str">
        <f>IF(ISERROR(lookups!AK131),"",lookups!AK131)</f>
        <v/>
      </c>
      <c r="AI138" s="6" t="str">
        <f>IF(ISERROR(lookups!AN131),"",lookups!AN131)</f>
        <v/>
      </c>
      <c r="AJ138" s="6" t="str">
        <f>IF(ISERROR(lookups!AQ131),"",lookups!AQ131)</f>
        <v/>
      </c>
      <c r="AK138" s="6" t="str">
        <f>IF(ISERROR(lookups!AT131),"",lookups!AT131)</f>
        <v/>
      </c>
      <c r="AL138" s="6" t="str">
        <f t="shared" ref="AL138:AL182" si="16">X138</f>
        <v/>
      </c>
      <c r="AM138" s="6" t="str">
        <f t="shared" ref="AM138:AM182" si="17">K138</f>
        <v/>
      </c>
      <c r="AN138" s="6" t="str">
        <f>IF(ISERROR(lookups!AY131),"",lookups!AY131)</f>
        <v/>
      </c>
      <c r="AO138" s="6" t="str">
        <f t="shared" ref="AO138:AO182" si="18">M138</f>
        <v/>
      </c>
      <c r="AP138" s="6" t="str">
        <f>IF(ISERROR(lookups!BC131),"",lookups!BC131)</f>
        <v/>
      </c>
      <c r="AQ138" s="124" t="str">
        <f>IF(ISERROR(lookups!BF131),"",lookups!BF131)</f>
        <v/>
      </c>
    </row>
    <row r="139" spans="1:43" x14ac:dyDescent="0.25">
      <c r="A139" t="str">
        <f>IF('5. Trigger species (global)'!B135&lt;&gt;"",'5. Trigger species (global)'!B135,"")</f>
        <v/>
      </c>
      <c r="B139" s="123" t="str">
        <f>IF(ISERROR(lookups!W132),"",lookups!W132)</f>
        <v/>
      </c>
      <c r="C139" s="6" t="str">
        <f>IF(ISERROR(lookups!Z132),"",lookups!Z132)</f>
        <v/>
      </c>
      <c r="D139" s="6" t="str">
        <f>IF(ISERROR(lookups!AC132),"",lookups!AA132)</f>
        <v/>
      </c>
      <c r="E139" s="6" t="str">
        <f>IF(ISERROR(lookups!AF132),"",lookups!AF132)</f>
        <v/>
      </c>
      <c r="F139" s="6" t="str">
        <f>IF(ISERROR(lookups!AI132),"",lookups!AI132)</f>
        <v/>
      </c>
      <c r="G139" s="6" t="str">
        <f>IF(ISERROR(lookups!AL132),"",lookups!AL132)</f>
        <v/>
      </c>
      <c r="H139" s="6" t="str">
        <f>IF(ISERROR(lookups!AO132),"",lookups!AO132)</f>
        <v/>
      </c>
      <c r="I139" s="6" t="str">
        <f>IF(ISERROR(lookups!AR132),"",lookups!AR132)</f>
        <v/>
      </c>
      <c r="J139" s="6" t="str">
        <f>IF(ISERROR(lookups!AU132),"",lookups!AU132)</f>
        <v/>
      </c>
      <c r="K139" s="6" t="str">
        <f>IF(ISERROR(lookups!AU132),"",lookups!AV132)</f>
        <v/>
      </c>
      <c r="L139" s="6" t="str">
        <f>IF(ISERROR(lookups!AW132),"",lookups!AW132)</f>
        <v/>
      </c>
      <c r="M139" s="6" t="str">
        <f>IF(ISERROR(lookups!AY132),"",lookups!AZ132)</f>
        <v/>
      </c>
      <c r="N139" s="6" t="str">
        <f>IF(ISERROR(lookups!BA132),"",lookups!BA132)</f>
        <v/>
      </c>
      <c r="O139" s="6" t="str">
        <f>IF(ISERROR(lookups!BD132),"",lookups!BD132)</f>
        <v/>
      </c>
      <c r="P139" s="123" t="str">
        <f>IF(ISERROR(lookups!X132),"",lookups!X132)</f>
        <v/>
      </c>
      <c r="Q139" s="6" t="str">
        <f>IF(ISERROR(lookups!AA132),"",lookups!AA132)</f>
        <v/>
      </c>
      <c r="R139" s="6" t="str">
        <f>IF(ISERROR(lookups!AD132),"",lookups!AD132)</f>
        <v/>
      </c>
      <c r="S139" s="6" t="str">
        <f>IF(ISERROR(lookups!AG132),"",lookups!AG132)</f>
        <v/>
      </c>
      <c r="T139" s="6" t="str">
        <f>IF(ISERROR(lookups!AJ132),"",lookups!AJ132)</f>
        <v/>
      </c>
      <c r="U139" s="6" t="str">
        <f>IF(ISERROR(lookups!AM132),"",lookups!AM132)</f>
        <v/>
      </c>
      <c r="V139" s="6" t="str">
        <f>IF(ISERROR(lookups!AP132),"",lookups!AP132)</f>
        <v/>
      </c>
      <c r="W139" s="6" t="str">
        <f>IF(ISERROR(lookups!AS132),"",lookups!AS132)</f>
        <v/>
      </c>
      <c r="X139" s="6" t="str">
        <f t="shared" si="13"/>
        <v/>
      </c>
      <c r="Y139" s="6" t="str">
        <f t="shared" si="14"/>
        <v/>
      </c>
      <c r="Z139" s="6" t="str">
        <f>IF(ISERROR(lookups!AX132),"",lookups!AX132)</f>
        <v/>
      </c>
      <c r="AA139" s="6" t="str">
        <f t="shared" si="15"/>
        <v/>
      </c>
      <c r="AB139" s="6" t="str">
        <f>IF(ISERROR(lookups!BB132),"",lookups!BB132)</f>
        <v/>
      </c>
      <c r="AC139" s="6" t="str">
        <f>IF(ISERROR(lookups!BE132),"",lookups!BE132)</f>
        <v/>
      </c>
      <c r="AD139" s="123" t="str">
        <f>IF(ISERROR(lookups!Y132),"",lookups!Y132)</f>
        <v/>
      </c>
      <c r="AE139" s="6" t="str">
        <f>IF(ISERROR(lookups!AB132),"",lookups!AB132)</f>
        <v/>
      </c>
      <c r="AF139" s="6" t="str">
        <f>IF(ISERROR(lookups!AE132),"",lookups!AE132)</f>
        <v/>
      </c>
      <c r="AG139" s="6" t="str">
        <f>IF(ISERROR(lookups!AH132),"",lookups!AH132)</f>
        <v/>
      </c>
      <c r="AH139" s="6" t="str">
        <f>IF(ISERROR(lookups!AK132),"",lookups!AK132)</f>
        <v/>
      </c>
      <c r="AI139" s="6" t="str">
        <f>IF(ISERROR(lookups!AN132),"",lookups!AN132)</f>
        <v/>
      </c>
      <c r="AJ139" s="6" t="str">
        <f>IF(ISERROR(lookups!AQ132),"",lookups!AQ132)</f>
        <v/>
      </c>
      <c r="AK139" s="6" t="str">
        <f>IF(ISERROR(lookups!AT132),"",lookups!AT132)</f>
        <v/>
      </c>
      <c r="AL139" s="6" t="str">
        <f t="shared" si="16"/>
        <v/>
      </c>
      <c r="AM139" s="6" t="str">
        <f t="shared" si="17"/>
        <v/>
      </c>
      <c r="AN139" s="6" t="str">
        <f>IF(ISERROR(lookups!AY132),"",lookups!AY132)</f>
        <v/>
      </c>
      <c r="AO139" s="6" t="str">
        <f t="shared" si="18"/>
        <v/>
      </c>
      <c r="AP139" s="6" t="str">
        <f>IF(ISERROR(lookups!BC132),"",lookups!BC132)</f>
        <v/>
      </c>
      <c r="AQ139" s="124" t="str">
        <f>IF(ISERROR(lookups!BF132),"",lookups!BF132)</f>
        <v/>
      </c>
    </row>
    <row r="140" spans="1:43" x14ac:dyDescent="0.25">
      <c r="A140" t="str">
        <f>IF('5. Trigger species (global)'!B136&lt;&gt;"",'5. Trigger species (global)'!B136,"")</f>
        <v/>
      </c>
      <c r="B140" s="123" t="str">
        <f>IF(ISERROR(lookups!W133),"",lookups!W133)</f>
        <v/>
      </c>
      <c r="C140" s="6" t="str">
        <f>IF(ISERROR(lookups!Z133),"",lookups!Z133)</f>
        <v/>
      </c>
      <c r="D140" s="6" t="str">
        <f>IF(ISERROR(lookups!AC133),"",lookups!AA133)</f>
        <v/>
      </c>
      <c r="E140" s="6" t="str">
        <f>IF(ISERROR(lookups!AF133),"",lookups!AF133)</f>
        <v/>
      </c>
      <c r="F140" s="6" t="str">
        <f>IF(ISERROR(lookups!AI133),"",lookups!AI133)</f>
        <v/>
      </c>
      <c r="G140" s="6" t="str">
        <f>IF(ISERROR(lookups!AL133),"",lookups!AL133)</f>
        <v/>
      </c>
      <c r="H140" s="6" t="str">
        <f>IF(ISERROR(lookups!AO133),"",lookups!AO133)</f>
        <v/>
      </c>
      <c r="I140" s="6" t="str">
        <f>IF(ISERROR(lookups!AR133),"",lookups!AR133)</f>
        <v/>
      </c>
      <c r="J140" s="6" t="str">
        <f>IF(ISERROR(lookups!AU133),"",lookups!AU133)</f>
        <v/>
      </c>
      <c r="K140" s="6" t="str">
        <f>IF(ISERROR(lookups!AU133),"",lookups!AV133)</f>
        <v/>
      </c>
      <c r="L140" s="6" t="str">
        <f>IF(ISERROR(lookups!AW133),"",lookups!AW133)</f>
        <v/>
      </c>
      <c r="M140" s="6" t="str">
        <f>IF(ISERROR(lookups!AY133),"",lookups!AZ133)</f>
        <v/>
      </c>
      <c r="N140" s="6" t="str">
        <f>IF(ISERROR(lookups!BA133),"",lookups!BA133)</f>
        <v/>
      </c>
      <c r="O140" s="6" t="str">
        <f>IF(ISERROR(lookups!BD133),"",lookups!BD133)</f>
        <v/>
      </c>
      <c r="P140" s="123" t="str">
        <f>IF(ISERROR(lookups!X133),"",lookups!X133)</f>
        <v/>
      </c>
      <c r="Q140" s="6" t="str">
        <f>IF(ISERROR(lookups!AA133),"",lookups!AA133)</f>
        <v/>
      </c>
      <c r="R140" s="6" t="str">
        <f>IF(ISERROR(lookups!AD133),"",lookups!AD133)</f>
        <v/>
      </c>
      <c r="S140" s="6" t="str">
        <f>IF(ISERROR(lookups!AG133),"",lookups!AG133)</f>
        <v/>
      </c>
      <c r="T140" s="6" t="str">
        <f>IF(ISERROR(lookups!AJ133),"",lookups!AJ133)</f>
        <v/>
      </c>
      <c r="U140" s="6" t="str">
        <f>IF(ISERROR(lookups!AM133),"",lookups!AM133)</f>
        <v/>
      </c>
      <c r="V140" s="6" t="str">
        <f>IF(ISERROR(lookups!AP133),"",lookups!AP133)</f>
        <v/>
      </c>
      <c r="W140" s="6" t="str">
        <f>IF(ISERROR(lookups!AS133),"",lookups!AS133)</f>
        <v/>
      </c>
      <c r="X140" s="6" t="str">
        <f t="shared" si="13"/>
        <v/>
      </c>
      <c r="Y140" s="6" t="str">
        <f t="shared" si="14"/>
        <v/>
      </c>
      <c r="Z140" s="6" t="str">
        <f>IF(ISERROR(lookups!AX133),"",lookups!AX133)</f>
        <v/>
      </c>
      <c r="AA140" s="6" t="str">
        <f t="shared" si="15"/>
        <v/>
      </c>
      <c r="AB140" s="6" t="str">
        <f>IF(ISERROR(lookups!BB133),"",lookups!BB133)</f>
        <v/>
      </c>
      <c r="AC140" s="6" t="str">
        <f>IF(ISERROR(lookups!BE133),"",lookups!BE133)</f>
        <v/>
      </c>
      <c r="AD140" s="123" t="str">
        <f>IF(ISERROR(lookups!Y133),"",lookups!Y133)</f>
        <v/>
      </c>
      <c r="AE140" s="6" t="str">
        <f>IF(ISERROR(lookups!AB133),"",lookups!AB133)</f>
        <v/>
      </c>
      <c r="AF140" s="6" t="str">
        <f>IF(ISERROR(lookups!AE133),"",lookups!AE133)</f>
        <v/>
      </c>
      <c r="AG140" s="6" t="str">
        <f>IF(ISERROR(lookups!AH133),"",lookups!AH133)</f>
        <v/>
      </c>
      <c r="AH140" s="6" t="str">
        <f>IF(ISERROR(lookups!AK133),"",lookups!AK133)</f>
        <v/>
      </c>
      <c r="AI140" s="6" t="str">
        <f>IF(ISERROR(lookups!AN133),"",lookups!AN133)</f>
        <v/>
      </c>
      <c r="AJ140" s="6" t="str">
        <f>IF(ISERROR(lookups!AQ133),"",lookups!AQ133)</f>
        <v/>
      </c>
      <c r="AK140" s="6" t="str">
        <f>IF(ISERROR(lookups!AT133),"",lookups!AT133)</f>
        <v/>
      </c>
      <c r="AL140" s="6" t="str">
        <f t="shared" si="16"/>
        <v/>
      </c>
      <c r="AM140" s="6" t="str">
        <f t="shared" si="17"/>
        <v/>
      </c>
      <c r="AN140" s="6" t="str">
        <f>IF(ISERROR(lookups!AY133),"",lookups!AY133)</f>
        <v/>
      </c>
      <c r="AO140" s="6" t="str">
        <f t="shared" si="18"/>
        <v/>
      </c>
      <c r="AP140" s="6" t="str">
        <f>IF(ISERROR(lookups!BC133),"",lookups!BC133)</f>
        <v/>
      </c>
      <c r="AQ140" s="124" t="str">
        <f>IF(ISERROR(lookups!BF133),"",lookups!BF133)</f>
        <v/>
      </c>
    </row>
    <row r="141" spans="1:43" x14ac:dyDescent="0.25">
      <c r="A141" t="str">
        <f>IF('5. Trigger species (global)'!B137&lt;&gt;"",'5. Trigger species (global)'!B137,"")</f>
        <v/>
      </c>
      <c r="B141" s="123" t="str">
        <f>IF(ISERROR(lookups!W134),"",lookups!W134)</f>
        <v/>
      </c>
      <c r="C141" s="6" t="str">
        <f>IF(ISERROR(lookups!Z134),"",lookups!Z134)</f>
        <v/>
      </c>
      <c r="D141" s="6" t="str">
        <f>IF(ISERROR(lookups!AC134),"",lookups!AA134)</f>
        <v/>
      </c>
      <c r="E141" s="6" t="str">
        <f>IF(ISERROR(lookups!AF134),"",lookups!AF134)</f>
        <v/>
      </c>
      <c r="F141" s="6" t="str">
        <f>IF(ISERROR(lookups!AI134),"",lookups!AI134)</f>
        <v/>
      </c>
      <c r="G141" s="6" t="str">
        <f>IF(ISERROR(lookups!AL134),"",lookups!AL134)</f>
        <v/>
      </c>
      <c r="H141" s="6" t="str">
        <f>IF(ISERROR(lookups!AO134),"",lookups!AO134)</f>
        <v/>
      </c>
      <c r="I141" s="6" t="str">
        <f>IF(ISERROR(lookups!AR134),"",lookups!AR134)</f>
        <v/>
      </c>
      <c r="J141" s="6" t="str">
        <f>IF(ISERROR(lookups!AU134),"",lookups!AU134)</f>
        <v/>
      </c>
      <c r="K141" s="6" t="str">
        <f>IF(ISERROR(lookups!AU134),"",lookups!AV134)</f>
        <v/>
      </c>
      <c r="L141" s="6" t="str">
        <f>IF(ISERROR(lookups!AW134),"",lookups!AW134)</f>
        <v/>
      </c>
      <c r="M141" s="6" t="str">
        <f>IF(ISERROR(lookups!AY134),"",lookups!AZ134)</f>
        <v/>
      </c>
      <c r="N141" s="6" t="str">
        <f>IF(ISERROR(lookups!BA134),"",lookups!BA134)</f>
        <v/>
      </c>
      <c r="O141" s="6" t="str">
        <f>IF(ISERROR(lookups!BD134),"",lookups!BD134)</f>
        <v/>
      </c>
      <c r="P141" s="123" t="str">
        <f>IF(ISERROR(lookups!X134),"",lookups!X134)</f>
        <v/>
      </c>
      <c r="Q141" s="6" t="str">
        <f>IF(ISERROR(lookups!AA134),"",lookups!AA134)</f>
        <v/>
      </c>
      <c r="R141" s="6" t="str">
        <f>IF(ISERROR(lookups!AD134),"",lookups!AD134)</f>
        <v/>
      </c>
      <c r="S141" s="6" t="str">
        <f>IF(ISERROR(lookups!AG134),"",lookups!AG134)</f>
        <v/>
      </c>
      <c r="T141" s="6" t="str">
        <f>IF(ISERROR(lookups!AJ134),"",lookups!AJ134)</f>
        <v/>
      </c>
      <c r="U141" s="6" t="str">
        <f>IF(ISERROR(lookups!AM134),"",lookups!AM134)</f>
        <v/>
      </c>
      <c r="V141" s="6" t="str">
        <f>IF(ISERROR(lookups!AP134),"",lookups!AP134)</f>
        <v/>
      </c>
      <c r="W141" s="6" t="str">
        <f>IF(ISERROR(lookups!AS134),"",lookups!AS134)</f>
        <v/>
      </c>
      <c r="X141" s="6" t="str">
        <f t="shared" si="13"/>
        <v/>
      </c>
      <c r="Y141" s="6" t="str">
        <f t="shared" si="14"/>
        <v/>
      </c>
      <c r="Z141" s="6" t="str">
        <f>IF(ISERROR(lookups!AX134),"",lookups!AX134)</f>
        <v/>
      </c>
      <c r="AA141" s="6" t="str">
        <f t="shared" si="15"/>
        <v/>
      </c>
      <c r="AB141" s="6" t="str">
        <f>IF(ISERROR(lookups!BB134),"",lookups!BB134)</f>
        <v/>
      </c>
      <c r="AC141" s="6" t="str">
        <f>IF(ISERROR(lookups!BE134),"",lookups!BE134)</f>
        <v/>
      </c>
      <c r="AD141" s="123" t="str">
        <f>IF(ISERROR(lookups!Y134),"",lookups!Y134)</f>
        <v/>
      </c>
      <c r="AE141" s="6" t="str">
        <f>IF(ISERROR(lookups!AB134),"",lookups!AB134)</f>
        <v/>
      </c>
      <c r="AF141" s="6" t="str">
        <f>IF(ISERROR(lookups!AE134),"",lookups!AE134)</f>
        <v/>
      </c>
      <c r="AG141" s="6" t="str">
        <f>IF(ISERROR(lookups!AH134),"",lookups!AH134)</f>
        <v/>
      </c>
      <c r="AH141" s="6" t="str">
        <f>IF(ISERROR(lookups!AK134),"",lookups!AK134)</f>
        <v/>
      </c>
      <c r="AI141" s="6" t="str">
        <f>IF(ISERROR(lookups!AN134),"",lookups!AN134)</f>
        <v/>
      </c>
      <c r="AJ141" s="6" t="str">
        <f>IF(ISERROR(lookups!AQ134),"",lookups!AQ134)</f>
        <v/>
      </c>
      <c r="AK141" s="6" t="str">
        <f>IF(ISERROR(lookups!AT134),"",lookups!AT134)</f>
        <v/>
      </c>
      <c r="AL141" s="6" t="str">
        <f t="shared" si="16"/>
        <v/>
      </c>
      <c r="AM141" s="6" t="str">
        <f t="shared" si="17"/>
        <v/>
      </c>
      <c r="AN141" s="6" t="str">
        <f>IF(ISERROR(lookups!AY134),"",lookups!AY134)</f>
        <v/>
      </c>
      <c r="AO141" s="6" t="str">
        <f t="shared" si="18"/>
        <v/>
      </c>
      <c r="AP141" s="6" t="str">
        <f>IF(ISERROR(lookups!BC134),"",lookups!BC134)</f>
        <v/>
      </c>
      <c r="AQ141" s="124" t="str">
        <f>IF(ISERROR(lookups!BF134),"",lookups!BF134)</f>
        <v/>
      </c>
    </row>
    <row r="142" spans="1:43" x14ac:dyDescent="0.25">
      <c r="A142" t="str">
        <f>IF('5. Trigger species (global)'!B138&lt;&gt;"",'5. Trigger species (global)'!B138,"")</f>
        <v/>
      </c>
      <c r="B142" s="123" t="str">
        <f>IF(ISERROR(lookups!W135),"",lookups!W135)</f>
        <v/>
      </c>
      <c r="C142" s="6" t="str">
        <f>IF(ISERROR(lookups!Z135),"",lookups!Z135)</f>
        <v/>
      </c>
      <c r="D142" s="6" t="str">
        <f>IF(ISERROR(lookups!AC135),"",lookups!AA135)</f>
        <v/>
      </c>
      <c r="E142" s="6" t="str">
        <f>IF(ISERROR(lookups!AF135),"",lookups!AF135)</f>
        <v/>
      </c>
      <c r="F142" s="6" t="str">
        <f>IF(ISERROR(lookups!AI135),"",lookups!AI135)</f>
        <v/>
      </c>
      <c r="G142" s="6" t="str">
        <f>IF(ISERROR(lookups!AL135),"",lookups!AL135)</f>
        <v/>
      </c>
      <c r="H142" s="6" t="str">
        <f>IF(ISERROR(lookups!AO135),"",lookups!AO135)</f>
        <v/>
      </c>
      <c r="I142" s="6" t="str">
        <f>IF(ISERROR(lookups!AR135),"",lookups!AR135)</f>
        <v/>
      </c>
      <c r="J142" s="6" t="str">
        <f>IF(ISERROR(lookups!AU135),"",lookups!AU135)</f>
        <v/>
      </c>
      <c r="K142" s="6" t="str">
        <f>IF(ISERROR(lookups!AU135),"",lookups!AV135)</f>
        <v/>
      </c>
      <c r="L142" s="6" t="str">
        <f>IF(ISERROR(lookups!AW135),"",lookups!AW135)</f>
        <v/>
      </c>
      <c r="M142" s="6" t="str">
        <f>IF(ISERROR(lookups!AY135),"",lookups!AZ135)</f>
        <v/>
      </c>
      <c r="N142" s="6" t="str">
        <f>IF(ISERROR(lookups!BA135),"",lookups!BA135)</f>
        <v/>
      </c>
      <c r="O142" s="6" t="str">
        <f>IF(ISERROR(lookups!BD135),"",lookups!BD135)</f>
        <v/>
      </c>
      <c r="P142" s="123" t="str">
        <f>IF(ISERROR(lookups!X135),"",lookups!X135)</f>
        <v/>
      </c>
      <c r="Q142" s="6" t="str">
        <f>IF(ISERROR(lookups!AA135),"",lookups!AA135)</f>
        <v/>
      </c>
      <c r="R142" s="6" t="str">
        <f>IF(ISERROR(lookups!AD135),"",lookups!AD135)</f>
        <v/>
      </c>
      <c r="S142" s="6" t="str">
        <f>IF(ISERROR(lookups!AG135),"",lookups!AG135)</f>
        <v/>
      </c>
      <c r="T142" s="6" t="str">
        <f>IF(ISERROR(lookups!AJ135),"",lookups!AJ135)</f>
        <v/>
      </c>
      <c r="U142" s="6" t="str">
        <f>IF(ISERROR(lookups!AM135),"",lookups!AM135)</f>
        <v/>
      </c>
      <c r="V142" s="6" t="str">
        <f>IF(ISERROR(lookups!AP135),"",lookups!AP135)</f>
        <v/>
      </c>
      <c r="W142" s="6" t="str">
        <f>IF(ISERROR(lookups!AS135),"",lookups!AS135)</f>
        <v/>
      </c>
      <c r="X142" s="6" t="str">
        <f t="shared" si="13"/>
        <v/>
      </c>
      <c r="Y142" s="6" t="str">
        <f t="shared" si="14"/>
        <v/>
      </c>
      <c r="Z142" s="6" t="str">
        <f>IF(ISERROR(lookups!AX135),"",lookups!AX135)</f>
        <v/>
      </c>
      <c r="AA142" s="6" t="str">
        <f t="shared" si="15"/>
        <v/>
      </c>
      <c r="AB142" s="6" t="str">
        <f>IF(ISERROR(lookups!BB135),"",lookups!BB135)</f>
        <v/>
      </c>
      <c r="AC142" s="6" t="str">
        <f>IF(ISERROR(lookups!BE135),"",lookups!BE135)</f>
        <v/>
      </c>
      <c r="AD142" s="123" t="str">
        <f>IF(ISERROR(lookups!Y135),"",lookups!Y135)</f>
        <v/>
      </c>
      <c r="AE142" s="6" t="str">
        <f>IF(ISERROR(lookups!AB135),"",lookups!AB135)</f>
        <v/>
      </c>
      <c r="AF142" s="6" t="str">
        <f>IF(ISERROR(lookups!AE135),"",lookups!AE135)</f>
        <v/>
      </c>
      <c r="AG142" s="6" t="str">
        <f>IF(ISERROR(lookups!AH135),"",lookups!AH135)</f>
        <v/>
      </c>
      <c r="AH142" s="6" t="str">
        <f>IF(ISERROR(lookups!AK135),"",lookups!AK135)</f>
        <v/>
      </c>
      <c r="AI142" s="6" t="str">
        <f>IF(ISERROR(lookups!AN135),"",lookups!AN135)</f>
        <v/>
      </c>
      <c r="AJ142" s="6" t="str">
        <f>IF(ISERROR(lookups!AQ135),"",lookups!AQ135)</f>
        <v/>
      </c>
      <c r="AK142" s="6" t="str">
        <f>IF(ISERROR(lookups!AT135),"",lookups!AT135)</f>
        <v/>
      </c>
      <c r="AL142" s="6" t="str">
        <f t="shared" si="16"/>
        <v/>
      </c>
      <c r="AM142" s="6" t="str">
        <f t="shared" si="17"/>
        <v/>
      </c>
      <c r="AN142" s="6" t="str">
        <f>IF(ISERROR(lookups!AY135),"",lookups!AY135)</f>
        <v/>
      </c>
      <c r="AO142" s="6" t="str">
        <f t="shared" si="18"/>
        <v/>
      </c>
      <c r="AP142" s="6" t="str">
        <f>IF(ISERROR(lookups!BC135),"",lookups!BC135)</f>
        <v/>
      </c>
      <c r="AQ142" s="124" t="str">
        <f>IF(ISERROR(lookups!BF135),"",lookups!BF135)</f>
        <v/>
      </c>
    </row>
    <row r="143" spans="1:43" x14ac:dyDescent="0.25">
      <c r="A143" t="str">
        <f>IF('5. Trigger species (global)'!B139&lt;&gt;"",'5. Trigger species (global)'!B139,"")</f>
        <v/>
      </c>
      <c r="B143" s="123" t="str">
        <f>IF(ISERROR(lookups!W136),"",lookups!W136)</f>
        <v/>
      </c>
      <c r="C143" s="6" t="str">
        <f>IF(ISERROR(lookups!Z136),"",lookups!Z136)</f>
        <v/>
      </c>
      <c r="D143" s="6" t="str">
        <f>IF(ISERROR(lookups!AC136),"",lookups!AA136)</f>
        <v/>
      </c>
      <c r="E143" s="6" t="str">
        <f>IF(ISERROR(lookups!AF136),"",lookups!AF136)</f>
        <v/>
      </c>
      <c r="F143" s="6" t="str">
        <f>IF(ISERROR(lookups!AI136),"",lookups!AI136)</f>
        <v/>
      </c>
      <c r="G143" s="6" t="str">
        <f>IF(ISERROR(lookups!AL136),"",lookups!AL136)</f>
        <v/>
      </c>
      <c r="H143" s="6" t="str">
        <f>IF(ISERROR(lookups!AO136),"",lookups!AO136)</f>
        <v/>
      </c>
      <c r="I143" s="6" t="str">
        <f>IF(ISERROR(lookups!AR136),"",lookups!AR136)</f>
        <v/>
      </c>
      <c r="J143" s="6" t="str">
        <f>IF(ISERROR(lookups!AU136),"",lookups!AU136)</f>
        <v/>
      </c>
      <c r="K143" s="6" t="str">
        <f>IF(ISERROR(lookups!AU136),"",lookups!AV136)</f>
        <v/>
      </c>
      <c r="L143" s="6" t="str">
        <f>IF(ISERROR(lookups!AW136),"",lookups!AW136)</f>
        <v/>
      </c>
      <c r="M143" s="6" t="str">
        <f>IF(ISERROR(lookups!AY136),"",lookups!AZ136)</f>
        <v/>
      </c>
      <c r="N143" s="6" t="str">
        <f>IF(ISERROR(lookups!BA136),"",lookups!BA136)</f>
        <v/>
      </c>
      <c r="O143" s="6" t="str">
        <f>IF(ISERROR(lookups!BD136),"",lookups!BD136)</f>
        <v/>
      </c>
      <c r="P143" s="123" t="str">
        <f>IF(ISERROR(lookups!X136),"",lookups!X136)</f>
        <v/>
      </c>
      <c r="Q143" s="6" t="str">
        <f>IF(ISERROR(lookups!AA136),"",lookups!AA136)</f>
        <v/>
      </c>
      <c r="R143" s="6" t="str">
        <f>IF(ISERROR(lookups!AD136),"",lookups!AD136)</f>
        <v/>
      </c>
      <c r="S143" s="6" t="str">
        <f>IF(ISERROR(lookups!AG136),"",lookups!AG136)</f>
        <v/>
      </c>
      <c r="T143" s="6" t="str">
        <f>IF(ISERROR(lookups!AJ136),"",lookups!AJ136)</f>
        <v/>
      </c>
      <c r="U143" s="6" t="str">
        <f>IF(ISERROR(lookups!AM136),"",lookups!AM136)</f>
        <v/>
      </c>
      <c r="V143" s="6" t="str">
        <f>IF(ISERROR(lookups!AP136),"",lookups!AP136)</f>
        <v/>
      </c>
      <c r="W143" s="6" t="str">
        <f>IF(ISERROR(lookups!AS136),"",lookups!AS136)</f>
        <v/>
      </c>
      <c r="X143" s="6" t="str">
        <f t="shared" si="13"/>
        <v/>
      </c>
      <c r="Y143" s="6" t="str">
        <f t="shared" si="14"/>
        <v/>
      </c>
      <c r="Z143" s="6" t="str">
        <f>IF(ISERROR(lookups!AX136),"",lookups!AX136)</f>
        <v/>
      </c>
      <c r="AA143" s="6" t="str">
        <f t="shared" si="15"/>
        <v/>
      </c>
      <c r="AB143" s="6" t="str">
        <f>IF(ISERROR(lookups!BB136),"",lookups!BB136)</f>
        <v/>
      </c>
      <c r="AC143" s="6" t="str">
        <f>IF(ISERROR(lookups!BE136),"",lookups!BE136)</f>
        <v/>
      </c>
      <c r="AD143" s="123" t="str">
        <f>IF(ISERROR(lookups!Y136),"",lookups!Y136)</f>
        <v/>
      </c>
      <c r="AE143" s="6" t="str">
        <f>IF(ISERROR(lookups!AB136),"",lookups!AB136)</f>
        <v/>
      </c>
      <c r="AF143" s="6" t="str">
        <f>IF(ISERROR(lookups!AE136),"",lookups!AE136)</f>
        <v/>
      </c>
      <c r="AG143" s="6" t="str">
        <f>IF(ISERROR(lookups!AH136),"",lookups!AH136)</f>
        <v/>
      </c>
      <c r="AH143" s="6" t="str">
        <f>IF(ISERROR(lookups!AK136),"",lookups!AK136)</f>
        <v/>
      </c>
      <c r="AI143" s="6" t="str">
        <f>IF(ISERROR(lookups!AN136),"",lookups!AN136)</f>
        <v/>
      </c>
      <c r="AJ143" s="6" t="str">
        <f>IF(ISERROR(lookups!AQ136),"",lookups!AQ136)</f>
        <v/>
      </c>
      <c r="AK143" s="6" t="str">
        <f>IF(ISERROR(lookups!AT136),"",lookups!AT136)</f>
        <v/>
      </c>
      <c r="AL143" s="6" t="str">
        <f t="shared" si="16"/>
        <v/>
      </c>
      <c r="AM143" s="6" t="str">
        <f t="shared" si="17"/>
        <v/>
      </c>
      <c r="AN143" s="6" t="str">
        <f>IF(ISERROR(lookups!AY136),"",lookups!AY136)</f>
        <v/>
      </c>
      <c r="AO143" s="6" t="str">
        <f t="shared" si="18"/>
        <v/>
      </c>
      <c r="AP143" s="6" t="str">
        <f>IF(ISERROR(lookups!BC136),"",lookups!BC136)</f>
        <v/>
      </c>
      <c r="AQ143" s="124" t="str">
        <f>IF(ISERROR(lookups!BF136),"",lookups!BF136)</f>
        <v/>
      </c>
    </row>
    <row r="144" spans="1:43" x14ac:dyDescent="0.25">
      <c r="A144" t="str">
        <f>IF('5. Trigger species (global)'!B140&lt;&gt;"",'5. Trigger species (global)'!B140,"")</f>
        <v/>
      </c>
      <c r="B144" s="123" t="str">
        <f>IF(ISERROR(lookups!W137),"",lookups!W137)</f>
        <v/>
      </c>
      <c r="C144" s="6" t="str">
        <f>IF(ISERROR(lookups!Z137),"",lookups!Z137)</f>
        <v/>
      </c>
      <c r="D144" s="6" t="str">
        <f>IF(ISERROR(lookups!AC137),"",lookups!AA137)</f>
        <v/>
      </c>
      <c r="E144" s="6" t="str">
        <f>IF(ISERROR(lookups!AF137),"",lookups!AF137)</f>
        <v/>
      </c>
      <c r="F144" s="6" t="str">
        <f>IF(ISERROR(lookups!AI137),"",lookups!AI137)</f>
        <v/>
      </c>
      <c r="G144" s="6" t="str">
        <f>IF(ISERROR(lookups!AL137),"",lookups!AL137)</f>
        <v/>
      </c>
      <c r="H144" s="6" t="str">
        <f>IF(ISERROR(lookups!AO137),"",lookups!AO137)</f>
        <v/>
      </c>
      <c r="I144" s="6" t="str">
        <f>IF(ISERROR(lookups!AR137),"",lookups!AR137)</f>
        <v/>
      </c>
      <c r="J144" s="6" t="str">
        <f>IF(ISERROR(lookups!AU137),"",lookups!AU137)</f>
        <v/>
      </c>
      <c r="K144" s="6" t="str">
        <f>IF(ISERROR(lookups!AU137),"",lookups!AV137)</f>
        <v/>
      </c>
      <c r="L144" s="6" t="str">
        <f>IF(ISERROR(lookups!AW137),"",lookups!AW137)</f>
        <v/>
      </c>
      <c r="M144" s="6" t="str">
        <f>IF(ISERROR(lookups!AY137),"",lookups!AZ137)</f>
        <v/>
      </c>
      <c r="N144" s="6" t="str">
        <f>IF(ISERROR(lookups!BA137),"",lookups!BA137)</f>
        <v/>
      </c>
      <c r="O144" s="6" t="str">
        <f>IF(ISERROR(lookups!BD137),"",lookups!BD137)</f>
        <v/>
      </c>
      <c r="P144" s="123" t="str">
        <f>IF(ISERROR(lookups!X137),"",lookups!X137)</f>
        <v/>
      </c>
      <c r="Q144" s="6" t="str">
        <f>IF(ISERROR(lookups!AA137),"",lookups!AA137)</f>
        <v/>
      </c>
      <c r="R144" s="6" t="str">
        <f>IF(ISERROR(lookups!AD137),"",lookups!AD137)</f>
        <v/>
      </c>
      <c r="S144" s="6" t="str">
        <f>IF(ISERROR(lookups!AG137),"",lookups!AG137)</f>
        <v/>
      </c>
      <c r="T144" s="6" t="str">
        <f>IF(ISERROR(lookups!AJ137),"",lookups!AJ137)</f>
        <v/>
      </c>
      <c r="U144" s="6" t="str">
        <f>IF(ISERROR(lookups!AM137),"",lookups!AM137)</f>
        <v/>
      </c>
      <c r="V144" s="6" t="str">
        <f>IF(ISERROR(lookups!AP137),"",lookups!AP137)</f>
        <v/>
      </c>
      <c r="W144" s="6" t="str">
        <f>IF(ISERROR(lookups!AS137),"",lookups!AS137)</f>
        <v/>
      </c>
      <c r="X144" s="6" t="str">
        <f t="shared" si="13"/>
        <v/>
      </c>
      <c r="Y144" s="6" t="str">
        <f t="shared" si="14"/>
        <v/>
      </c>
      <c r="Z144" s="6" t="str">
        <f>IF(ISERROR(lookups!AX137),"",lookups!AX137)</f>
        <v/>
      </c>
      <c r="AA144" s="6" t="str">
        <f t="shared" si="15"/>
        <v/>
      </c>
      <c r="AB144" s="6" t="str">
        <f>IF(ISERROR(lookups!BB137),"",lookups!BB137)</f>
        <v/>
      </c>
      <c r="AC144" s="6" t="str">
        <f>IF(ISERROR(lookups!BE137),"",lookups!BE137)</f>
        <v/>
      </c>
      <c r="AD144" s="123" t="str">
        <f>IF(ISERROR(lookups!Y137),"",lookups!Y137)</f>
        <v/>
      </c>
      <c r="AE144" s="6" t="str">
        <f>IF(ISERROR(lookups!AB137),"",lookups!AB137)</f>
        <v/>
      </c>
      <c r="AF144" s="6" t="str">
        <f>IF(ISERROR(lookups!AE137),"",lookups!AE137)</f>
        <v/>
      </c>
      <c r="AG144" s="6" t="str">
        <f>IF(ISERROR(lookups!AH137),"",lookups!AH137)</f>
        <v/>
      </c>
      <c r="AH144" s="6" t="str">
        <f>IF(ISERROR(lookups!AK137),"",lookups!AK137)</f>
        <v/>
      </c>
      <c r="AI144" s="6" t="str">
        <f>IF(ISERROR(lookups!AN137),"",lookups!AN137)</f>
        <v/>
      </c>
      <c r="AJ144" s="6" t="str">
        <f>IF(ISERROR(lookups!AQ137),"",lookups!AQ137)</f>
        <v/>
      </c>
      <c r="AK144" s="6" t="str">
        <f>IF(ISERROR(lookups!AT137),"",lookups!AT137)</f>
        <v/>
      </c>
      <c r="AL144" s="6" t="str">
        <f t="shared" si="16"/>
        <v/>
      </c>
      <c r="AM144" s="6" t="str">
        <f t="shared" si="17"/>
        <v/>
      </c>
      <c r="AN144" s="6" t="str">
        <f>IF(ISERROR(lookups!AY137),"",lookups!AY137)</f>
        <v/>
      </c>
      <c r="AO144" s="6" t="str">
        <f t="shared" si="18"/>
        <v/>
      </c>
      <c r="AP144" s="6" t="str">
        <f>IF(ISERROR(lookups!BC137),"",lookups!BC137)</f>
        <v/>
      </c>
      <c r="AQ144" s="124" t="str">
        <f>IF(ISERROR(lookups!BF137),"",lookups!BF137)</f>
        <v/>
      </c>
    </row>
    <row r="145" spans="1:43" x14ac:dyDescent="0.25">
      <c r="A145" t="str">
        <f>IF('5. Trigger species (global)'!B141&lt;&gt;"",'5. Trigger species (global)'!B141,"")</f>
        <v/>
      </c>
      <c r="B145" s="123" t="str">
        <f>IF(ISERROR(lookups!W138),"",lookups!W138)</f>
        <v/>
      </c>
      <c r="C145" s="6" t="str">
        <f>IF(ISERROR(lookups!Z138),"",lookups!Z138)</f>
        <v/>
      </c>
      <c r="D145" s="6" t="str">
        <f>IF(ISERROR(lookups!AC138),"",lookups!AA138)</f>
        <v/>
      </c>
      <c r="E145" s="6" t="str">
        <f>IF(ISERROR(lookups!AF138),"",lookups!AF138)</f>
        <v/>
      </c>
      <c r="F145" s="6" t="str">
        <f>IF(ISERROR(lookups!AI138),"",lookups!AI138)</f>
        <v/>
      </c>
      <c r="G145" s="6" t="str">
        <f>IF(ISERROR(lookups!AL138),"",lookups!AL138)</f>
        <v/>
      </c>
      <c r="H145" s="6" t="str">
        <f>IF(ISERROR(lookups!AO138),"",lookups!AO138)</f>
        <v/>
      </c>
      <c r="I145" s="6" t="str">
        <f>IF(ISERROR(lookups!AR138),"",lookups!AR138)</f>
        <v/>
      </c>
      <c r="J145" s="6" t="str">
        <f>IF(ISERROR(lookups!AU138),"",lookups!AU138)</f>
        <v/>
      </c>
      <c r="K145" s="6" t="str">
        <f>IF(ISERROR(lookups!AU138),"",lookups!AV138)</f>
        <v/>
      </c>
      <c r="L145" s="6" t="str">
        <f>IF(ISERROR(lookups!AW138),"",lookups!AW138)</f>
        <v/>
      </c>
      <c r="M145" s="6" t="str">
        <f>IF(ISERROR(lookups!AY138),"",lookups!AZ138)</f>
        <v/>
      </c>
      <c r="N145" s="6" t="str">
        <f>IF(ISERROR(lookups!BA138),"",lookups!BA138)</f>
        <v/>
      </c>
      <c r="O145" s="6" t="str">
        <f>IF(ISERROR(lookups!BD138),"",lookups!BD138)</f>
        <v/>
      </c>
      <c r="P145" s="123" t="str">
        <f>IF(ISERROR(lookups!X138),"",lookups!X138)</f>
        <v/>
      </c>
      <c r="Q145" s="6" t="str">
        <f>IF(ISERROR(lookups!AA138),"",lookups!AA138)</f>
        <v/>
      </c>
      <c r="R145" s="6" t="str">
        <f>IF(ISERROR(lookups!AD138),"",lookups!AD138)</f>
        <v/>
      </c>
      <c r="S145" s="6" t="str">
        <f>IF(ISERROR(lookups!AG138),"",lookups!AG138)</f>
        <v/>
      </c>
      <c r="T145" s="6" t="str">
        <f>IF(ISERROR(lookups!AJ138),"",lookups!AJ138)</f>
        <v/>
      </c>
      <c r="U145" s="6" t="str">
        <f>IF(ISERROR(lookups!AM138),"",lookups!AM138)</f>
        <v/>
      </c>
      <c r="V145" s="6" t="str">
        <f>IF(ISERROR(lookups!AP138),"",lookups!AP138)</f>
        <v/>
      </c>
      <c r="W145" s="6" t="str">
        <f>IF(ISERROR(lookups!AS138),"",lookups!AS138)</f>
        <v/>
      </c>
      <c r="X145" s="6" t="str">
        <f t="shared" si="13"/>
        <v/>
      </c>
      <c r="Y145" s="6" t="str">
        <f t="shared" si="14"/>
        <v/>
      </c>
      <c r="Z145" s="6" t="str">
        <f>IF(ISERROR(lookups!AX138),"",lookups!AX138)</f>
        <v/>
      </c>
      <c r="AA145" s="6" t="str">
        <f t="shared" si="15"/>
        <v/>
      </c>
      <c r="AB145" s="6" t="str">
        <f>IF(ISERROR(lookups!BB138),"",lookups!BB138)</f>
        <v/>
      </c>
      <c r="AC145" s="6" t="str">
        <f>IF(ISERROR(lookups!BE138),"",lookups!BE138)</f>
        <v/>
      </c>
      <c r="AD145" s="123" t="str">
        <f>IF(ISERROR(lookups!Y138),"",lookups!Y138)</f>
        <v/>
      </c>
      <c r="AE145" s="6" t="str">
        <f>IF(ISERROR(lookups!AB138),"",lookups!AB138)</f>
        <v/>
      </c>
      <c r="AF145" s="6" t="str">
        <f>IF(ISERROR(lookups!AE138),"",lookups!AE138)</f>
        <v/>
      </c>
      <c r="AG145" s="6" t="str">
        <f>IF(ISERROR(lookups!AH138),"",lookups!AH138)</f>
        <v/>
      </c>
      <c r="AH145" s="6" t="str">
        <f>IF(ISERROR(lookups!AK138),"",lookups!AK138)</f>
        <v/>
      </c>
      <c r="AI145" s="6" t="str">
        <f>IF(ISERROR(lookups!AN138),"",lookups!AN138)</f>
        <v/>
      </c>
      <c r="AJ145" s="6" t="str">
        <f>IF(ISERROR(lookups!AQ138),"",lookups!AQ138)</f>
        <v/>
      </c>
      <c r="AK145" s="6" t="str">
        <f>IF(ISERROR(lookups!AT138),"",lookups!AT138)</f>
        <v/>
      </c>
      <c r="AL145" s="6" t="str">
        <f t="shared" si="16"/>
        <v/>
      </c>
      <c r="AM145" s="6" t="str">
        <f t="shared" si="17"/>
        <v/>
      </c>
      <c r="AN145" s="6" t="str">
        <f>IF(ISERROR(lookups!AY138),"",lookups!AY138)</f>
        <v/>
      </c>
      <c r="AO145" s="6" t="str">
        <f t="shared" si="18"/>
        <v/>
      </c>
      <c r="AP145" s="6" t="str">
        <f>IF(ISERROR(lookups!BC138),"",lookups!BC138)</f>
        <v/>
      </c>
      <c r="AQ145" s="124" t="str">
        <f>IF(ISERROR(lookups!BF138),"",lookups!BF138)</f>
        <v/>
      </c>
    </row>
    <row r="146" spans="1:43" x14ac:dyDescent="0.25">
      <c r="B146" s="123" t="str">
        <f>IF(ISERROR(lookups!W139),"",lookups!W139)</f>
        <v/>
      </c>
      <c r="C146" s="6" t="str">
        <f>IF(ISERROR(lookups!Z139),"",lookups!Z139)</f>
        <v/>
      </c>
      <c r="D146" s="6" t="str">
        <f>IF(ISERROR(lookups!AC139),"",lookups!AA139)</f>
        <v/>
      </c>
      <c r="E146" s="6" t="str">
        <f>IF(ISERROR(lookups!AF139),"",lookups!AF139)</f>
        <v/>
      </c>
      <c r="F146" s="6" t="str">
        <f>IF(ISERROR(lookups!AI139),"",lookups!AI139)</f>
        <v/>
      </c>
      <c r="G146" s="6" t="str">
        <f>IF(ISERROR(lookups!AL139),"",lookups!AL139)</f>
        <v/>
      </c>
      <c r="H146" s="6" t="str">
        <f>IF(ISERROR(lookups!AO139),"",lookups!AO139)</f>
        <v/>
      </c>
      <c r="I146" s="6" t="str">
        <f>IF(ISERROR(lookups!AR139),"",lookups!AR139)</f>
        <v/>
      </c>
      <c r="J146" s="6" t="str">
        <f>IF(ISERROR(lookups!AU139),"",lookups!AU139)</f>
        <v/>
      </c>
      <c r="K146" s="6" t="str">
        <f>IF(ISERROR(lookups!AU139),"",lookups!AV139)</f>
        <v/>
      </c>
      <c r="L146" s="6" t="str">
        <f>IF(ISERROR(lookups!AW139),"",lookups!AW139)</f>
        <v/>
      </c>
      <c r="M146" s="6" t="str">
        <f>IF(ISERROR(lookups!AY139),"",lookups!AZ139)</f>
        <v/>
      </c>
      <c r="N146" s="6" t="str">
        <f>IF(ISERROR(lookups!BA139),"",lookups!BA139)</f>
        <v/>
      </c>
      <c r="O146" s="6" t="str">
        <f>IF(ISERROR(lookups!BD139),"",lookups!BD139)</f>
        <v/>
      </c>
      <c r="P146" s="123" t="str">
        <f>IF(ISERROR(lookups!X139),"",lookups!X139)</f>
        <v/>
      </c>
      <c r="Q146" s="6" t="str">
        <f>IF(ISERROR(lookups!AA139),"",lookups!AA139)</f>
        <v/>
      </c>
      <c r="R146" s="6" t="str">
        <f>IF(ISERROR(lookups!AD139),"",lookups!AD139)</f>
        <v/>
      </c>
      <c r="S146" s="6" t="str">
        <f>IF(ISERROR(lookups!AG139),"",lookups!AG139)</f>
        <v/>
      </c>
      <c r="T146" s="6" t="str">
        <f>IF(ISERROR(lookups!AJ139),"",lookups!AJ139)</f>
        <v/>
      </c>
      <c r="U146" s="6" t="str">
        <f>IF(ISERROR(lookups!AM139),"",lookups!AM139)</f>
        <v/>
      </c>
      <c r="V146" s="6" t="str">
        <f>IF(ISERROR(lookups!AP139),"",lookups!AP139)</f>
        <v/>
      </c>
      <c r="W146" s="6" t="str">
        <f>IF(ISERROR(lookups!AS139),"",lookups!AS139)</f>
        <v/>
      </c>
      <c r="X146" s="6" t="str">
        <f t="shared" si="13"/>
        <v/>
      </c>
      <c r="Y146" s="6" t="str">
        <f t="shared" si="14"/>
        <v/>
      </c>
      <c r="Z146" s="6" t="str">
        <f>IF(ISERROR(lookups!AX139),"",lookups!AX139)</f>
        <v/>
      </c>
      <c r="AA146" s="6" t="str">
        <f t="shared" si="15"/>
        <v/>
      </c>
      <c r="AB146" s="6" t="str">
        <f>IF(ISERROR(lookups!BB139),"",lookups!BB139)</f>
        <v/>
      </c>
      <c r="AC146" s="6" t="str">
        <f>IF(ISERROR(lookups!BE139),"",lookups!BE139)</f>
        <v/>
      </c>
      <c r="AD146" s="123" t="str">
        <f>IF(ISERROR(lookups!Y139),"",lookups!Y139)</f>
        <v/>
      </c>
      <c r="AE146" s="6" t="str">
        <f>IF(ISERROR(lookups!AB139),"",lookups!AB139)</f>
        <v/>
      </c>
      <c r="AF146" s="6" t="str">
        <f>IF(ISERROR(lookups!AE139),"",lookups!AE139)</f>
        <v/>
      </c>
      <c r="AG146" s="6" t="str">
        <f>IF(ISERROR(lookups!AH139),"",lookups!AH139)</f>
        <v/>
      </c>
      <c r="AH146" s="6" t="str">
        <f>IF(ISERROR(lookups!AK139),"",lookups!AK139)</f>
        <v/>
      </c>
      <c r="AI146" s="6" t="str">
        <f>IF(ISERROR(lookups!AN139),"",lookups!AN139)</f>
        <v/>
      </c>
      <c r="AJ146" s="6" t="str">
        <f>IF(ISERROR(lookups!AQ139),"",lookups!AQ139)</f>
        <v/>
      </c>
      <c r="AK146" s="6" t="str">
        <f>IF(ISERROR(lookups!AT139),"",lookups!AT139)</f>
        <v/>
      </c>
      <c r="AL146" s="6" t="str">
        <f t="shared" si="16"/>
        <v/>
      </c>
      <c r="AM146" s="6" t="str">
        <f t="shared" si="17"/>
        <v/>
      </c>
      <c r="AN146" s="6" t="str">
        <f>IF(ISERROR(lookups!AY139),"",lookups!AY139)</f>
        <v/>
      </c>
      <c r="AO146" s="6" t="str">
        <f t="shared" si="18"/>
        <v/>
      </c>
      <c r="AP146" s="6" t="str">
        <f>IF(ISERROR(lookups!BC139),"",lookups!BC139)</f>
        <v/>
      </c>
      <c r="AQ146" s="124" t="str">
        <f>IF(ISERROR(lookups!BF139),"",lookups!BF139)</f>
        <v/>
      </c>
    </row>
    <row r="147" spans="1:43" x14ac:dyDescent="0.25">
      <c r="B147" s="123" t="str">
        <f>IF(ISERROR(lookups!W140),"",lookups!W140)</f>
        <v/>
      </c>
      <c r="C147" s="6" t="str">
        <f>IF(ISERROR(lookups!Z140),"",lookups!Z140)</f>
        <v/>
      </c>
      <c r="D147" s="6" t="str">
        <f>IF(ISERROR(lookups!AC140),"",lookups!AA140)</f>
        <v/>
      </c>
      <c r="E147" s="6" t="str">
        <f>IF(ISERROR(lookups!AF140),"",lookups!AF140)</f>
        <v/>
      </c>
      <c r="F147" s="6" t="str">
        <f>IF(ISERROR(lookups!AI140),"",lookups!AI140)</f>
        <v/>
      </c>
      <c r="G147" s="6" t="str">
        <f>IF(ISERROR(lookups!AL140),"",lookups!AL140)</f>
        <v/>
      </c>
      <c r="H147" s="6" t="str">
        <f>IF(ISERROR(lookups!AO140),"",lookups!AO140)</f>
        <v/>
      </c>
      <c r="I147" s="6" t="str">
        <f>IF(ISERROR(lookups!AR140),"",lookups!AR140)</f>
        <v/>
      </c>
      <c r="J147" s="6" t="str">
        <f>IF(ISERROR(lookups!AU140),"",lookups!AU140)</f>
        <v/>
      </c>
      <c r="K147" s="6" t="str">
        <f>IF(ISERROR(lookups!AU140),"",lookups!AV140)</f>
        <v/>
      </c>
      <c r="L147" s="6" t="str">
        <f>IF(ISERROR(lookups!AW140),"",lookups!AW140)</f>
        <v/>
      </c>
      <c r="M147" s="6" t="str">
        <f>IF(ISERROR(lookups!AY140),"",lookups!AZ140)</f>
        <v/>
      </c>
      <c r="N147" s="6" t="str">
        <f>IF(ISERROR(lookups!BA140),"",lookups!BA140)</f>
        <v/>
      </c>
      <c r="O147" s="6" t="str">
        <f>IF(ISERROR(lookups!BD140),"",lookups!BD140)</f>
        <v/>
      </c>
      <c r="P147" s="123" t="str">
        <f>IF(ISERROR(lookups!X140),"",lookups!X140)</f>
        <v/>
      </c>
      <c r="Q147" s="6" t="str">
        <f>IF(ISERROR(lookups!AA140),"",lookups!AA140)</f>
        <v/>
      </c>
      <c r="R147" s="6" t="str">
        <f>IF(ISERROR(lookups!AD140),"",lookups!AD140)</f>
        <v/>
      </c>
      <c r="S147" s="6" t="str">
        <f>IF(ISERROR(lookups!AG140),"",lookups!AG140)</f>
        <v/>
      </c>
      <c r="T147" s="6" t="str">
        <f>IF(ISERROR(lookups!AJ140),"",lookups!AJ140)</f>
        <v/>
      </c>
      <c r="U147" s="6" t="str">
        <f>IF(ISERROR(lookups!AM140),"",lookups!AM140)</f>
        <v/>
      </c>
      <c r="V147" s="6" t="str">
        <f>IF(ISERROR(lookups!AP140),"",lookups!AP140)</f>
        <v/>
      </c>
      <c r="W147" s="6" t="str">
        <f>IF(ISERROR(lookups!AS140),"",lookups!AS140)</f>
        <v/>
      </c>
      <c r="X147" s="6" t="str">
        <f t="shared" si="13"/>
        <v/>
      </c>
      <c r="Y147" s="6" t="str">
        <f t="shared" si="14"/>
        <v/>
      </c>
      <c r="Z147" s="6" t="str">
        <f>IF(ISERROR(lookups!AX140),"",lookups!AX140)</f>
        <v/>
      </c>
      <c r="AA147" s="6" t="str">
        <f t="shared" si="15"/>
        <v/>
      </c>
      <c r="AB147" s="6" t="str">
        <f>IF(ISERROR(lookups!BB140),"",lookups!BB140)</f>
        <v/>
      </c>
      <c r="AC147" s="6" t="str">
        <f>IF(ISERROR(lookups!BE140),"",lookups!BE140)</f>
        <v/>
      </c>
      <c r="AD147" s="123" t="str">
        <f>IF(ISERROR(lookups!Y140),"",lookups!Y140)</f>
        <v/>
      </c>
      <c r="AE147" s="6" t="str">
        <f>IF(ISERROR(lookups!AB140),"",lookups!AB140)</f>
        <v/>
      </c>
      <c r="AF147" s="6" t="str">
        <f>IF(ISERROR(lookups!AE140),"",lookups!AE140)</f>
        <v/>
      </c>
      <c r="AG147" s="6" t="str">
        <f>IF(ISERROR(lookups!AH140),"",lookups!AH140)</f>
        <v/>
      </c>
      <c r="AH147" s="6" t="str">
        <f>IF(ISERROR(lookups!AK140),"",lookups!AK140)</f>
        <v/>
      </c>
      <c r="AI147" s="6" t="str">
        <f>IF(ISERROR(lookups!AN140),"",lookups!AN140)</f>
        <v/>
      </c>
      <c r="AJ147" s="6" t="str">
        <f>IF(ISERROR(lookups!AQ140),"",lookups!AQ140)</f>
        <v/>
      </c>
      <c r="AK147" s="6" t="str">
        <f>IF(ISERROR(lookups!AT140),"",lookups!AT140)</f>
        <v/>
      </c>
      <c r="AL147" s="6" t="str">
        <f t="shared" si="16"/>
        <v/>
      </c>
      <c r="AM147" s="6" t="str">
        <f t="shared" si="17"/>
        <v/>
      </c>
      <c r="AN147" s="6" t="str">
        <f>IF(ISERROR(lookups!AY140),"",lookups!AY140)</f>
        <v/>
      </c>
      <c r="AO147" s="6" t="str">
        <f t="shared" si="18"/>
        <v/>
      </c>
      <c r="AP147" s="6" t="str">
        <f>IF(ISERROR(lookups!BC140),"",lookups!BC140)</f>
        <v/>
      </c>
      <c r="AQ147" s="124" t="str">
        <f>IF(ISERROR(lookups!BF140),"",lookups!BF140)</f>
        <v/>
      </c>
    </row>
    <row r="148" spans="1:43" x14ac:dyDescent="0.25">
      <c r="B148" s="123" t="str">
        <f>IF(ISERROR(lookups!W141),"",lookups!W141)</f>
        <v/>
      </c>
      <c r="C148" s="6" t="str">
        <f>IF(ISERROR(lookups!Z141),"",lookups!Z141)</f>
        <v/>
      </c>
      <c r="D148" s="6" t="str">
        <f>IF(ISERROR(lookups!AC141),"",lookups!AA141)</f>
        <v/>
      </c>
      <c r="E148" s="6" t="str">
        <f>IF(ISERROR(lookups!AF141),"",lookups!AF141)</f>
        <v/>
      </c>
      <c r="F148" s="6" t="str">
        <f>IF(ISERROR(lookups!AI141),"",lookups!AI141)</f>
        <v/>
      </c>
      <c r="G148" s="6" t="str">
        <f>IF(ISERROR(lookups!AL141),"",lookups!AL141)</f>
        <v/>
      </c>
      <c r="H148" s="6" t="str">
        <f>IF(ISERROR(lookups!AO141),"",lookups!AO141)</f>
        <v/>
      </c>
      <c r="I148" s="6" t="str">
        <f>IF(ISERROR(lookups!AR141),"",lookups!AR141)</f>
        <v/>
      </c>
      <c r="J148" s="6" t="str">
        <f>IF(ISERROR(lookups!AU141),"",lookups!AU141)</f>
        <v/>
      </c>
      <c r="K148" s="6" t="str">
        <f>IF(ISERROR(lookups!AU141),"",lookups!AV141)</f>
        <v/>
      </c>
      <c r="L148" s="6" t="str">
        <f>IF(ISERROR(lookups!AW141),"",lookups!AW141)</f>
        <v/>
      </c>
      <c r="M148" s="6" t="str">
        <f>IF(ISERROR(lookups!AY141),"",lookups!AZ141)</f>
        <v/>
      </c>
      <c r="N148" s="6" t="str">
        <f>IF(ISERROR(lookups!BA141),"",lookups!BA141)</f>
        <v/>
      </c>
      <c r="O148" s="6" t="str">
        <f>IF(ISERROR(lookups!BD141),"",lookups!BD141)</f>
        <v/>
      </c>
      <c r="P148" s="123" t="str">
        <f>IF(ISERROR(lookups!X141),"",lookups!X141)</f>
        <v/>
      </c>
      <c r="Q148" s="6" t="str">
        <f>IF(ISERROR(lookups!AA141),"",lookups!AA141)</f>
        <v/>
      </c>
      <c r="R148" s="6" t="str">
        <f>IF(ISERROR(lookups!AD141),"",lookups!AD141)</f>
        <v/>
      </c>
      <c r="S148" s="6" t="str">
        <f>IF(ISERROR(lookups!AG141),"",lookups!AG141)</f>
        <v/>
      </c>
      <c r="T148" s="6" t="str">
        <f>IF(ISERROR(lookups!AJ141),"",lookups!AJ141)</f>
        <v/>
      </c>
      <c r="U148" s="6" t="str">
        <f>IF(ISERROR(lookups!AM141),"",lookups!AM141)</f>
        <v/>
      </c>
      <c r="V148" s="6" t="str">
        <f>IF(ISERROR(lookups!AP141),"",lookups!AP141)</f>
        <v/>
      </c>
      <c r="W148" s="6" t="str">
        <f>IF(ISERROR(lookups!AS141),"",lookups!AS141)</f>
        <v/>
      </c>
      <c r="X148" s="6" t="str">
        <f t="shared" si="13"/>
        <v/>
      </c>
      <c r="Y148" s="6" t="str">
        <f t="shared" si="14"/>
        <v/>
      </c>
      <c r="Z148" s="6" t="str">
        <f>IF(ISERROR(lookups!AX141),"",lookups!AX141)</f>
        <v/>
      </c>
      <c r="AA148" s="6" t="str">
        <f t="shared" si="15"/>
        <v/>
      </c>
      <c r="AB148" s="6" t="str">
        <f>IF(ISERROR(lookups!BB141),"",lookups!BB141)</f>
        <v/>
      </c>
      <c r="AC148" s="6" t="str">
        <f>IF(ISERROR(lookups!BE141),"",lookups!BE141)</f>
        <v/>
      </c>
      <c r="AD148" s="123" t="str">
        <f>IF(ISERROR(lookups!Y141),"",lookups!Y141)</f>
        <v/>
      </c>
      <c r="AE148" s="6" t="str">
        <f>IF(ISERROR(lookups!AB141),"",lookups!AB141)</f>
        <v/>
      </c>
      <c r="AF148" s="6" t="str">
        <f>IF(ISERROR(lookups!AE141),"",lookups!AE141)</f>
        <v/>
      </c>
      <c r="AG148" s="6" t="str">
        <f>IF(ISERROR(lookups!AH141),"",lookups!AH141)</f>
        <v/>
      </c>
      <c r="AH148" s="6" t="str">
        <f>IF(ISERROR(lookups!AK141),"",lookups!AK141)</f>
        <v/>
      </c>
      <c r="AI148" s="6" t="str">
        <f>IF(ISERROR(lookups!AN141),"",lookups!AN141)</f>
        <v/>
      </c>
      <c r="AJ148" s="6" t="str">
        <f>IF(ISERROR(lookups!AQ141),"",lookups!AQ141)</f>
        <v/>
      </c>
      <c r="AK148" s="6" t="str">
        <f>IF(ISERROR(lookups!AT141),"",lookups!AT141)</f>
        <v/>
      </c>
      <c r="AL148" s="6" t="str">
        <f t="shared" si="16"/>
        <v/>
      </c>
      <c r="AM148" s="6" t="str">
        <f t="shared" si="17"/>
        <v/>
      </c>
      <c r="AN148" s="6" t="str">
        <f>IF(ISERROR(lookups!AY141),"",lookups!AY141)</f>
        <v/>
      </c>
      <c r="AO148" s="6" t="str">
        <f t="shared" si="18"/>
        <v/>
      </c>
      <c r="AP148" s="6" t="str">
        <f>IF(ISERROR(lookups!BC141),"",lookups!BC141)</f>
        <v/>
      </c>
      <c r="AQ148" s="124" t="str">
        <f>IF(ISERROR(lookups!BF141),"",lookups!BF141)</f>
        <v/>
      </c>
    </row>
    <row r="149" spans="1:43" x14ac:dyDescent="0.25">
      <c r="B149" s="123" t="str">
        <f>IF(ISERROR(lookups!W142),"",lookups!W142)</f>
        <v/>
      </c>
      <c r="C149" s="6" t="str">
        <f>IF(ISERROR(lookups!Z142),"",lookups!Z142)</f>
        <v/>
      </c>
      <c r="D149" s="6" t="str">
        <f>IF(ISERROR(lookups!AC142),"",lookups!AA142)</f>
        <v/>
      </c>
      <c r="E149" s="6" t="str">
        <f>IF(ISERROR(lookups!AF142),"",lookups!AF142)</f>
        <v/>
      </c>
      <c r="F149" s="6" t="str">
        <f>IF(ISERROR(lookups!AI142),"",lookups!AI142)</f>
        <v/>
      </c>
      <c r="G149" s="6" t="str">
        <f>IF(ISERROR(lookups!AL142),"",lookups!AL142)</f>
        <v/>
      </c>
      <c r="H149" s="6" t="str">
        <f>IF(ISERROR(lookups!AO142),"",lookups!AO142)</f>
        <v/>
      </c>
      <c r="I149" s="6" t="str">
        <f>IF(ISERROR(lookups!AR142),"",lookups!AR142)</f>
        <v/>
      </c>
      <c r="J149" s="6" t="str">
        <f>IF(ISERROR(lookups!AU142),"",lookups!AU142)</f>
        <v/>
      </c>
      <c r="K149" s="6" t="str">
        <f>IF(ISERROR(lookups!AU142),"",lookups!AV142)</f>
        <v/>
      </c>
      <c r="L149" s="6" t="str">
        <f>IF(ISERROR(lookups!AW142),"",lookups!AW142)</f>
        <v/>
      </c>
      <c r="M149" s="6" t="str">
        <f>IF(ISERROR(lookups!AY142),"",lookups!AZ142)</f>
        <v/>
      </c>
      <c r="N149" s="6" t="str">
        <f>IF(ISERROR(lookups!BA142),"",lookups!BA142)</f>
        <v/>
      </c>
      <c r="O149" s="6" t="str">
        <f>IF(ISERROR(lookups!BD142),"",lookups!BD142)</f>
        <v/>
      </c>
      <c r="P149" s="123" t="str">
        <f>IF(ISERROR(lookups!X142),"",lookups!X142)</f>
        <v/>
      </c>
      <c r="Q149" s="6" t="str">
        <f>IF(ISERROR(lookups!AA142),"",lookups!AA142)</f>
        <v/>
      </c>
      <c r="R149" s="6" t="str">
        <f>IF(ISERROR(lookups!AD142),"",lookups!AD142)</f>
        <v/>
      </c>
      <c r="S149" s="6" t="str">
        <f>IF(ISERROR(lookups!AG142),"",lookups!AG142)</f>
        <v/>
      </c>
      <c r="T149" s="6" t="str">
        <f>IF(ISERROR(lookups!AJ142),"",lookups!AJ142)</f>
        <v/>
      </c>
      <c r="U149" s="6" t="str">
        <f>IF(ISERROR(lookups!AM142),"",lookups!AM142)</f>
        <v/>
      </c>
      <c r="V149" s="6" t="str">
        <f>IF(ISERROR(lookups!AP142),"",lookups!AP142)</f>
        <v/>
      </c>
      <c r="W149" s="6" t="str">
        <f>IF(ISERROR(lookups!AS142),"",lookups!AS142)</f>
        <v/>
      </c>
      <c r="X149" s="6" t="str">
        <f t="shared" si="13"/>
        <v/>
      </c>
      <c r="Y149" s="6" t="str">
        <f t="shared" si="14"/>
        <v/>
      </c>
      <c r="Z149" s="6" t="str">
        <f>IF(ISERROR(lookups!AX142),"",lookups!AX142)</f>
        <v/>
      </c>
      <c r="AA149" s="6" t="str">
        <f t="shared" si="15"/>
        <v/>
      </c>
      <c r="AB149" s="6" t="str">
        <f>IF(ISERROR(lookups!BB142),"",lookups!BB142)</f>
        <v/>
      </c>
      <c r="AC149" s="6" t="str">
        <f>IF(ISERROR(lookups!BE142),"",lookups!BE142)</f>
        <v/>
      </c>
      <c r="AD149" s="123" t="str">
        <f>IF(ISERROR(lookups!Y142),"",lookups!Y142)</f>
        <v/>
      </c>
      <c r="AE149" s="6" t="str">
        <f>IF(ISERROR(lookups!AB142),"",lookups!AB142)</f>
        <v/>
      </c>
      <c r="AF149" s="6" t="str">
        <f>IF(ISERROR(lookups!AE142),"",lookups!AE142)</f>
        <v/>
      </c>
      <c r="AG149" s="6" t="str">
        <f>IF(ISERROR(lookups!AH142),"",lookups!AH142)</f>
        <v/>
      </c>
      <c r="AH149" s="6" t="str">
        <f>IF(ISERROR(lookups!AK142),"",lookups!AK142)</f>
        <v/>
      </c>
      <c r="AI149" s="6" t="str">
        <f>IF(ISERROR(lookups!AN142),"",lookups!AN142)</f>
        <v/>
      </c>
      <c r="AJ149" s="6" t="str">
        <f>IF(ISERROR(lookups!AQ142),"",lookups!AQ142)</f>
        <v/>
      </c>
      <c r="AK149" s="6" t="str">
        <f>IF(ISERROR(lookups!AT142),"",lookups!AT142)</f>
        <v/>
      </c>
      <c r="AL149" s="6" t="str">
        <f t="shared" si="16"/>
        <v/>
      </c>
      <c r="AM149" s="6" t="str">
        <f t="shared" si="17"/>
        <v/>
      </c>
      <c r="AN149" s="6" t="str">
        <f>IF(ISERROR(lookups!AY142),"",lookups!AY142)</f>
        <v/>
      </c>
      <c r="AO149" s="6" t="str">
        <f t="shared" si="18"/>
        <v/>
      </c>
      <c r="AP149" s="6" t="str">
        <f>IF(ISERROR(lookups!BC142),"",lookups!BC142)</f>
        <v/>
      </c>
      <c r="AQ149" s="124" t="str">
        <f>IF(ISERROR(lookups!BF142),"",lookups!BF142)</f>
        <v/>
      </c>
    </row>
    <row r="150" spans="1:43" x14ac:dyDescent="0.25">
      <c r="B150" s="123" t="str">
        <f>IF(ISERROR(lookups!W143),"",lookups!W143)</f>
        <v/>
      </c>
      <c r="C150" s="6" t="str">
        <f>IF(ISERROR(lookups!Z143),"",lookups!Z143)</f>
        <v/>
      </c>
      <c r="D150" s="6" t="str">
        <f>IF(ISERROR(lookups!AC143),"",lookups!AA143)</f>
        <v/>
      </c>
      <c r="E150" s="6" t="str">
        <f>IF(ISERROR(lookups!AF143),"",lookups!AF143)</f>
        <v/>
      </c>
      <c r="F150" s="6" t="str">
        <f>IF(ISERROR(lookups!AI143),"",lookups!AI143)</f>
        <v/>
      </c>
      <c r="G150" s="6" t="str">
        <f>IF(ISERROR(lookups!AL143),"",lookups!AL143)</f>
        <v/>
      </c>
      <c r="H150" s="6" t="str">
        <f>IF(ISERROR(lookups!AO143),"",lookups!AO143)</f>
        <v/>
      </c>
      <c r="I150" s="6" t="str">
        <f>IF(ISERROR(lookups!AR143),"",lookups!AR143)</f>
        <v/>
      </c>
      <c r="J150" s="6" t="str">
        <f>IF(ISERROR(lookups!AU143),"",lookups!AU143)</f>
        <v/>
      </c>
      <c r="K150" s="6" t="str">
        <f>IF(ISERROR(lookups!AU143),"",lookups!AV143)</f>
        <v/>
      </c>
      <c r="L150" s="6" t="str">
        <f>IF(ISERROR(lookups!AW143),"",lookups!AW143)</f>
        <v/>
      </c>
      <c r="M150" s="6" t="str">
        <f>IF(ISERROR(lookups!AY143),"",lookups!AZ143)</f>
        <v/>
      </c>
      <c r="N150" s="6" t="str">
        <f>IF(ISERROR(lookups!BA143),"",lookups!BA143)</f>
        <v/>
      </c>
      <c r="O150" s="6" t="str">
        <f>IF(ISERROR(lookups!BD143),"",lookups!BD143)</f>
        <v/>
      </c>
      <c r="P150" s="123" t="str">
        <f>IF(ISERROR(lookups!X143),"",lookups!X143)</f>
        <v/>
      </c>
      <c r="Q150" s="6" t="str">
        <f>IF(ISERROR(lookups!AA143),"",lookups!AA143)</f>
        <v/>
      </c>
      <c r="R150" s="6" t="str">
        <f>IF(ISERROR(lookups!AD143),"",lookups!AD143)</f>
        <v/>
      </c>
      <c r="S150" s="6" t="str">
        <f>IF(ISERROR(lookups!AG143),"",lookups!AG143)</f>
        <v/>
      </c>
      <c r="T150" s="6" t="str">
        <f>IF(ISERROR(lookups!AJ143),"",lookups!AJ143)</f>
        <v/>
      </c>
      <c r="U150" s="6" t="str">
        <f>IF(ISERROR(lookups!AM143),"",lookups!AM143)</f>
        <v/>
      </c>
      <c r="V150" s="6" t="str">
        <f>IF(ISERROR(lookups!AP143),"",lookups!AP143)</f>
        <v/>
      </c>
      <c r="W150" s="6" t="str">
        <f>IF(ISERROR(lookups!AS143),"",lookups!AS143)</f>
        <v/>
      </c>
      <c r="X150" s="6" t="str">
        <f t="shared" si="13"/>
        <v/>
      </c>
      <c r="Y150" s="6" t="str">
        <f t="shared" si="14"/>
        <v/>
      </c>
      <c r="Z150" s="6" t="str">
        <f>IF(ISERROR(lookups!AX143),"",lookups!AX143)</f>
        <v/>
      </c>
      <c r="AA150" s="6" t="str">
        <f t="shared" si="15"/>
        <v/>
      </c>
      <c r="AB150" s="6" t="str">
        <f>IF(ISERROR(lookups!BB143),"",lookups!BB143)</f>
        <v/>
      </c>
      <c r="AC150" s="6" t="str">
        <f>IF(ISERROR(lookups!BE143),"",lookups!BE143)</f>
        <v/>
      </c>
      <c r="AD150" s="123" t="str">
        <f>IF(ISERROR(lookups!Y143),"",lookups!Y143)</f>
        <v/>
      </c>
      <c r="AE150" s="6" t="str">
        <f>IF(ISERROR(lookups!AB143),"",lookups!AB143)</f>
        <v/>
      </c>
      <c r="AF150" s="6" t="str">
        <f>IF(ISERROR(lookups!AE143),"",lookups!AE143)</f>
        <v/>
      </c>
      <c r="AG150" s="6" t="str">
        <f>IF(ISERROR(lookups!AH143),"",lookups!AH143)</f>
        <v/>
      </c>
      <c r="AH150" s="6" t="str">
        <f>IF(ISERROR(lookups!AK143),"",lookups!AK143)</f>
        <v/>
      </c>
      <c r="AI150" s="6" t="str">
        <f>IF(ISERROR(lookups!AN143),"",lookups!AN143)</f>
        <v/>
      </c>
      <c r="AJ150" s="6" t="str">
        <f>IF(ISERROR(lookups!AQ143),"",lookups!AQ143)</f>
        <v/>
      </c>
      <c r="AK150" s="6" t="str">
        <f>IF(ISERROR(lookups!AT143),"",lookups!AT143)</f>
        <v/>
      </c>
      <c r="AL150" s="6" t="str">
        <f t="shared" si="16"/>
        <v/>
      </c>
      <c r="AM150" s="6" t="str">
        <f t="shared" si="17"/>
        <v/>
      </c>
      <c r="AN150" s="6" t="str">
        <f>IF(ISERROR(lookups!AY143),"",lookups!AY143)</f>
        <v/>
      </c>
      <c r="AO150" s="6" t="str">
        <f t="shared" si="18"/>
        <v/>
      </c>
      <c r="AP150" s="6" t="str">
        <f>IF(ISERROR(lookups!BC143),"",lookups!BC143)</f>
        <v/>
      </c>
      <c r="AQ150" s="124" t="str">
        <f>IF(ISERROR(lookups!BF143),"",lookups!BF143)</f>
        <v/>
      </c>
    </row>
    <row r="151" spans="1:43" x14ac:dyDescent="0.25">
      <c r="B151" s="123" t="str">
        <f>IF(ISERROR(lookups!W144),"",lookups!W144)</f>
        <v/>
      </c>
      <c r="C151" s="6" t="str">
        <f>IF(ISERROR(lookups!Z144),"",lookups!Z144)</f>
        <v/>
      </c>
      <c r="D151" s="6" t="str">
        <f>IF(ISERROR(lookups!AC144),"",lookups!AA144)</f>
        <v/>
      </c>
      <c r="E151" s="6" t="str">
        <f>IF(ISERROR(lookups!AF144),"",lookups!AF144)</f>
        <v/>
      </c>
      <c r="F151" s="6" t="str">
        <f>IF(ISERROR(lookups!AI144),"",lookups!AI144)</f>
        <v/>
      </c>
      <c r="G151" s="6" t="str">
        <f>IF(ISERROR(lookups!AL144),"",lookups!AL144)</f>
        <v/>
      </c>
      <c r="H151" s="6" t="str">
        <f>IF(ISERROR(lookups!AO144),"",lookups!AO144)</f>
        <v/>
      </c>
      <c r="I151" s="6" t="str">
        <f>IF(ISERROR(lookups!AR144),"",lookups!AR144)</f>
        <v/>
      </c>
      <c r="J151" s="6" t="str">
        <f>IF(ISERROR(lookups!AU144),"",lookups!AU144)</f>
        <v/>
      </c>
      <c r="K151" s="6" t="str">
        <f>IF(ISERROR(lookups!AU144),"",lookups!AV144)</f>
        <v/>
      </c>
      <c r="L151" s="6" t="str">
        <f>IF(ISERROR(lookups!AW144),"",lookups!AW144)</f>
        <v/>
      </c>
      <c r="M151" s="6" t="str">
        <f>IF(ISERROR(lookups!AY144),"",lookups!AZ144)</f>
        <v/>
      </c>
      <c r="N151" s="6" t="str">
        <f>IF(ISERROR(lookups!BA144),"",lookups!BA144)</f>
        <v/>
      </c>
      <c r="O151" s="6" t="str">
        <f>IF(ISERROR(lookups!BD144),"",lookups!BD144)</f>
        <v/>
      </c>
      <c r="P151" s="123" t="str">
        <f>IF(ISERROR(lookups!X144),"",lookups!X144)</f>
        <v/>
      </c>
      <c r="Q151" s="6" t="str">
        <f>IF(ISERROR(lookups!AA144),"",lookups!AA144)</f>
        <v/>
      </c>
      <c r="R151" s="6" t="str">
        <f>IF(ISERROR(lookups!AD144),"",lookups!AD144)</f>
        <v/>
      </c>
      <c r="S151" s="6" t="str">
        <f>IF(ISERROR(lookups!AG144),"",lookups!AG144)</f>
        <v/>
      </c>
      <c r="T151" s="6" t="str">
        <f>IF(ISERROR(lookups!AJ144),"",lookups!AJ144)</f>
        <v/>
      </c>
      <c r="U151" s="6" t="str">
        <f>IF(ISERROR(lookups!AM144),"",lookups!AM144)</f>
        <v/>
      </c>
      <c r="V151" s="6" t="str">
        <f>IF(ISERROR(lookups!AP144),"",lookups!AP144)</f>
        <v/>
      </c>
      <c r="W151" s="6" t="str">
        <f>IF(ISERROR(lookups!AS144),"",lookups!AS144)</f>
        <v/>
      </c>
      <c r="X151" s="6" t="str">
        <f t="shared" si="13"/>
        <v/>
      </c>
      <c r="Y151" s="6" t="str">
        <f t="shared" si="14"/>
        <v/>
      </c>
      <c r="Z151" s="6" t="str">
        <f>IF(ISERROR(lookups!AX144),"",lookups!AX144)</f>
        <v/>
      </c>
      <c r="AA151" s="6" t="str">
        <f t="shared" si="15"/>
        <v/>
      </c>
      <c r="AB151" s="6" t="str">
        <f>IF(ISERROR(lookups!BB144),"",lookups!BB144)</f>
        <v/>
      </c>
      <c r="AC151" s="6" t="str">
        <f>IF(ISERROR(lookups!BE144),"",lookups!BE144)</f>
        <v/>
      </c>
      <c r="AD151" s="123" t="str">
        <f>IF(ISERROR(lookups!Y144),"",lookups!Y144)</f>
        <v/>
      </c>
      <c r="AE151" s="6" t="str">
        <f>IF(ISERROR(lookups!AB144),"",lookups!AB144)</f>
        <v/>
      </c>
      <c r="AF151" s="6" t="str">
        <f>IF(ISERROR(lookups!AE144),"",lookups!AE144)</f>
        <v/>
      </c>
      <c r="AG151" s="6" t="str">
        <f>IF(ISERROR(lookups!AH144),"",lookups!AH144)</f>
        <v/>
      </c>
      <c r="AH151" s="6" t="str">
        <f>IF(ISERROR(lookups!AK144),"",lookups!AK144)</f>
        <v/>
      </c>
      <c r="AI151" s="6" t="str">
        <f>IF(ISERROR(lookups!AN144),"",lookups!AN144)</f>
        <v/>
      </c>
      <c r="AJ151" s="6" t="str">
        <f>IF(ISERROR(lookups!AQ144),"",lookups!AQ144)</f>
        <v/>
      </c>
      <c r="AK151" s="6" t="str">
        <f>IF(ISERROR(lookups!AT144),"",lookups!AT144)</f>
        <v/>
      </c>
      <c r="AL151" s="6" t="str">
        <f t="shared" si="16"/>
        <v/>
      </c>
      <c r="AM151" s="6" t="str">
        <f t="shared" si="17"/>
        <v/>
      </c>
      <c r="AN151" s="6" t="str">
        <f>IF(ISERROR(lookups!AY144),"",lookups!AY144)</f>
        <v/>
      </c>
      <c r="AO151" s="6" t="str">
        <f t="shared" si="18"/>
        <v/>
      </c>
      <c r="AP151" s="6" t="str">
        <f>IF(ISERROR(lookups!BC144),"",lookups!BC144)</f>
        <v/>
      </c>
      <c r="AQ151" s="124" t="str">
        <f>IF(ISERROR(lookups!BF144),"",lookups!BF144)</f>
        <v/>
      </c>
    </row>
    <row r="152" spans="1:43" x14ac:dyDescent="0.25">
      <c r="B152" s="123" t="str">
        <f>IF(ISERROR(lookups!W145),"",lookups!W145)</f>
        <v/>
      </c>
      <c r="C152" s="6" t="str">
        <f>IF(ISERROR(lookups!Z145),"",lookups!Z145)</f>
        <v/>
      </c>
      <c r="D152" s="6" t="str">
        <f>IF(ISERROR(lookups!AC145),"",lookups!AA145)</f>
        <v/>
      </c>
      <c r="E152" s="6" t="str">
        <f>IF(ISERROR(lookups!AF145),"",lookups!AF145)</f>
        <v/>
      </c>
      <c r="F152" s="6" t="str">
        <f>IF(ISERROR(lookups!AI145),"",lookups!AI145)</f>
        <v/>
      </c>
      <c r="G152" s="6" t="str">
        <f>IF(ISERROR(lookups!AL145),"",lookups!AL145)</f>
        <v/>
      </c>
      <c r="H152" s="6" t="str">
        <f>IF(ISERROR(lookups!AO145),"",lookups!AO145)</f>
        <v/>
      </c>
      <c r="I152" s="6" t="str">
        <f>IF(ISERROR(lookups!AR145),"",lookups!AR145)</f>
        <v/>
      </c>
      <c r="J152" s="6" t="str">
        <f>IF(ISERROR(lookups!AU145),"",lookups!AU145)</f>
        <v/>
      </c>
      <c r="K152" s="6" t="str">
        <f>IF(ISERROR(lookups!AU145),"",lookups!AV145)</f>
        <v/>
      </c>
      <c r="L152" s="6" t="str">
        <f>IF(ISERROR(lookups!AW145),"",lookups!AW145)</f>
        <v/>
      </c>
      <c r="M152" s="6" t="str">
        <f>IF(ISERROR(lookups!AY145),"",lookups!AZ145)</f>
        <v/>
      </c>
      <c r="N152" s="6" t="str">
        <f>IF(ISERROR(lookups!BA145),"",lookups!BA145)</f>
        <v/>
      </c>
      <c r="O152" s="6" t="str">
        <f>IF(ISERROR(lookups!BD145),"",lookups!BD145)</f>
        <v/>
      </c>
      <c r="P152" s="123" t="str">
        <f>IF(ISERROR(lookups!X145),"",lookups!X145)</f>
        <v/>
      </c>
      <c r="Q152" s="6" t="str">
        <f>IF(ISERROR(lookups!AA145),"",lookups!AA145)</f>
        <v/>
      </c>
      <c r="R152" s="6" t="str">
        <f>IF(ISERROR(lookups!AD145),"",lookups!AD145)</f>
        <v/>
      </c>
      <c r="S152" s="6" t="str">
        <f>IF(ISERROR(lookups!AG145),"",lookups!AG145)</f>
        <v/>
      </c>
      <c r="T152" s="6" t="str">
        <f>IF(ISERROR(lookups!AJ145),"",lookups!AJ145)</f>
        <v/>
      </c>
      <c r="U152" s="6" t="str">
        <f>IF(ISERROR(lookups!AM145),"",lookups!AM145)</f>
        <v/>
      </c>
      <c r="V152" s="6" t="str">
        <f>IF(ISERROR(lookups!AP145),"",lookups!AP145)</f>
        <v/>
      </c>
      <c r="W152" s="6" t="str">
        <f>IF(ISERROR(lookups!AS145),"",lookups!AS145)</f>
        <v/>
      </c>
      <c r="X152" s="6" t="str">
        <f t="shared" si="13"/>
        <v/>
      </c>
      <c r="Y152" s="6" t="str">
        <f t="shared" si="14"/>
        <v/>
      </c>
      <c r="Z152" s="6" t="str">
        <f>IF(ISERROR(lookups!AX145),"",lookups!AX145)</f>
        <v/>
      </c>
      <c r="AA152" s="6" t="str">
        <f t="shared" si="15"/>
        <v/>
      </c>
      <c r="AB152" s="6" t="str">
        <f>IF(ISERROR(lookups!BB145),"",lookups!BB145)</f>
        <v/>
      </c>
      <c r="AC152" s="6" t="str">
        <f>IF(ISERROR(lookups!BE145),"",lookups!BE145)</f>
        <v/>
      </c>
      <c r="AD152" s="123" t="str">
        <f>IF(ISERROR(lookups!Y145),"",lookups!Y145)</f>
        <v/>
      </c>
      <c r="AE152" s="6" t="str">
        <f>IF(ISERROR(lookups!AB145),"",lookups!AB145)</f>
        <v/>
      </c>
      <c r="AF152" s="6" t="str">
        <f>IF(ISERROR(lookups!AE145),"",lookups!AE145)</f>
        <v/>
      </c>
      <c r="AG152" s="6" t="str">
        <f>IF(ISERROR(lookups!AH145),"",lookups!AH145)</f>
        <v/>
      </c>
      <c r="AH152" s="6" t="str">
        <f>IF(ISERROR(lookups!AK145),"",lookups!AK145)</f>
        <v/>
      </c>
      <c r="AI152" s="6" t="str">
        <f>IF(ISERROR(lookups!AN145),"",lookups!AN145)</f>
        <v/>
      </c>
      <c r="AJ152" s="6" t="str">
        <f>IF(ISERROR(lookups!AQ145),"",lookups!AQ145)</f>
        <v/>
      </c>
      <c r="AK152" s="6" t="str">
        <f>IF(ISERROR(lookups!AT145),"",lookups!AT145)</f>
        <v/>
      </c>
      <c r="AL152" s="6" t="str">
        <f t="shared" si="16"/>
        <v/>
      </c>
      <c r="AM152" s="6" t="str">
        <f t="shared" si="17"/>
        <v/>
      </c>
      <c r="AN152" s="6" t="str">
        <f>IF(ISERROR(lookups!AY145),"",lookups!AY145)</f>
        <v/>
      </c>
      <c r="AO152" s="6" t="str">
        <f t="shared" si="18"/>
        <v/>
      </c>
      <c r="AP152" s="6" t="str">
        <f>IF(ISERROR(lookups!BC145),"",lookups!BC145)</f>
        <v/>
      </c>
      <c r="AQ152" s="124" t="str">
        <f>IF(ISERROR(lookups!BF145),"",lookups!BF145)</f>
        <v/>
      </c>
    </row>
    <row r="153" spans="1:43" x14ac:dyDescent="0.25">
      <c r="B153" s="123" t="str">
        <f>IF(ISERROR(lookups!W146),"",lookups!W146)</f>
        <v/>
      </c>
      <c r="C153" s="6" t="str">
        <f>IF(ISERROR(lookups!Z146),"",lookups!Z146)</f>
        <v/>
      </c>
      <c r="D153" s="6" t="str">
        <f>IF(ISERROR(lookups!AC146),"",lookups!AA146)</f>
        <v/>
      </c>
      <c r="E153" s="6" t="str">
        <f>IF(ISERROR(lookups!AF146),"",lookups!AF146)</f>
        <v/>
      </c>
      <c r="F153" s="6" t="str">
        <f>IF(ISERROR(lookups!AI146),"",lookups!AI146)</f>
        <v/>
      </c>
      <c r="G153" s="6" t="str">
        <f>IF(ISERROR(lookups!AL146),"",lookups!AL146)</f>
        <v/>
      </c>
      <c r="H153" s="6" t="str">
        <f>IF(ISERROR(lookups!AO146),"",lookups!AO146)</f>
        <v/>
      </c>
      <c r="I153" s="6" t="str">
        <f>IF(ISERROR(lookups!AR146),"",lookups!AR146)</f>
        <v/>
      </c>
      <c r="J153" s="6" t="str">
        <f>IF(ISERROR(lookups!AU146),"",lookups!AU146)</f>
        <v/>
      </c>
      <c r="K153" s="6" t="str">
        <f>IF(ISERROR(lookups!AU146),"",lookups!AV146)</f>
        <v/>
      </c>
      <c r="L153" s="6" t="str">
        <f>IF(ISERROR(lookups!AW146),"",lookups!AW146)</f>
        <v/>
      </c>
      <c r="M153" s="6" t="str">
        <f>IF(ISERROR(lookups!AY146),"",lookups!AZ146)</f>
        <v/>
      </c>
      <c r="N153" s="6" t="str">
        <f>IF(ISERROR(lookups!BA146),"",lookups!BA146)</f>
        <v/>
      </c>
      <c r="O153" s="6" t="str">
        <f>IF(ISERROR(lookups!BD146),"",lookups!BD146)</f>
        <v/>
      </c>
      <c r="P153" s="123" t="str">
        <f>IF(ISERROR(lookups!X146),"",lookups!X146)</f>
        <v/>
      </c>
      <c r="Q153" s="6" t="str">
        <f>IF(ISERROR(lookups!AA146),"",lookups!AA146)</f>
        <v/>
      </c>
      <c r="R153" s="6" t="str">
        <f>IF(ISERROR(lookups!AD146),"",lookups!AD146)</f>
        <v/>
      </c>
      <c r="S153" s="6" t="str">
        <f>IF(ISERROR(lookups!AG146),"",lookups!AG146)</f>
        <v/>
      </c>
      <c r="T153" s="6" t="str">
        <f>IF(ISERROR(lookups!AJ146),"",lookups!AJ146)</f>
        <v/>
      </c>
      <c r="U153" s="6" t="str">
        <f>IF(ISERROR(lookups!AM146),"",lookups!AM146)</f>
        <v/>
      </c>
      <c r="V153" s="6" t="str">
        <f>IF(ISERROR(lookups!AP146),"",lookups!AP146)</f>
        <v/>
      </c>
      <c r="W153" s="6" t="str">
        <f>IF(ISERROR(lookups!AS146),"",lookups!AS146)</f>
        <v/>
      </c>
      <c r="X153" s="6" t="str">
        <f t="shared" si="13"/>
        <v/>
      </c>
      <c r="Y153" s="6" t="str">
        <f t="shared" si="14"/>
        <v/>
      </c>
      <c r="Z153" s="6" t="str">
        <f>IF(ISERROR(lookups!AX146),"",lookups!AX146)</f>
        <v/>
      </c>
      <c r="AA153" s="6" t="str">
        <f t="shared" si="15"/>
        <v/>
      </c>
      <c r="AB153" s="6" t="str">
        <f>IF(ISERROR(lookups!BB146),"",lookups!BB146)</f>
        <v/>
      </c>
      <c r="AC153" s="6" t="str">
        <f>IF(ISERROR(lookups!BE146),"",lookups!BE146)</f>
        <v/>
      </c>
      <c r="AD153" s="123" t="str">
        <f>IF(ISERROR(lookups!Y146),"",lookups!Y146)</f>
        <v/>
      </c>
      <c r="AE153" s="6" t="str">
        <f>IF(ISERROR(lookups!AB146),"",lookups!AB146)</f>
        <v/>
      </c>
      <c r="AF153" s="6" t="str">
        <f>IF(ISERROR(lookups!AE146),"",lookups!AE146)</f>
        <v/>
      </c>
      <c r="AG153" s="6" t="str">
        <f>IF(ISERROR(lookups!AH146),"",lookups!AH146)</f>
        <v/>
      </c>
      <c r="AH153" s="6" t="str">
        <f>IF(ISERROR(lookups!AK146),"",lookups!AK146)</f>
        <v/>
      </c>
      <c r="AI153" s="6" t="str">
        <f>IF(ISERROR(lookups!AN146),"",lookups!AN146)</f>
        <v/>
      </c>
      <c r="AJ153" s="6" t="str">
        <f>IF(ISERROR(lookups!AQ146),"",lookups!AQ146)</f>
        <v/>
      </c>
      <c r="AK153" s="6" t="str">
        <f>IF(ISERROR(lookups!AT146),"",lookups!AT146)</f>
        <v/>
      </c>
      <c r="AL153" s="6" t="str">
        <f t="shared" si="16"/>
        <v/>
      </c>
      <c r="AM153" s="6" t="str">
        <f t="shared" si="17"/>
        <v/>
      </c>
      <c r="AN153" s="6" t="str">
        <f>IF(ISERROR(lookups!AY146),"",lookups!AY146)</f>
        <v/>
      </c>
      <c r="AO153" s="6" t="str">
        <f t="shared" si="18"/>
        <v/>
      </c>
      <c r="AP153" s="6" t="str">
        <f>IF(ISERROR(lookups!BC146),"",lookups!BC146)</f>
        <v/>
      </c>
      <c r="AQ153" s="124" t="str">
        <f>IF(ISERROR(lookups!BF146),"",lookups!BF146)</f>
        <v/>
      </c>
    </row>
    <row r="154" spans="1:43" x14ac:dyDescent="0.25">
      <c r="B154" s="123" t="str">
        <f>IF(ISERROR(lookups!W147),"",lookups!W147)</f>
        <v/>
      </c>
      <c r="C154" s="6" t="str">
        <f>IF(ISERROR(lookups!Z147),"",lookups!Z147)</f>
        <v/>
      </c>
      <c r="D154" s="6" t="str">
        <f>IF(ISERROR(lookups!AC147),"",lookups!AA147)</f>
        <v/>
      </c>
      <c r="E154" s="6" t="str">
        <f>IF(ISERROR(lookups!AF147),"",lookups!AF147)</f>
        <v/>
      </c>
      <c r="F154" s="6" t="str">
        <f>IF(ISERROR(lookups!AI147),"",lookups!AI147)</f>
        <v/>
      </c>
      <c r="G154" s="6" t="str">
        <f>IF(ISERROR(lookups!AL147),"",lookups!AL147)</f>
        <v/>
      </c>
      <c r="H154" s="6" t="str">
        <f>IF(ISERROR(lookups!AO147),"",lookups!AO147)</f>
        <v/>
      </c>
      <c r="I154" s="6" t="str">
        <f>IF(ISERROR(lookups!AR147),"",lookups!AR147)</f>
        <v/>
      </c>
      <c r="J154" s="6" t="str">
        <f>IF(ISERROR(lookups!AU147),"",lookups!AU147)</f>
        <v/>
      </c>
      <c r="K154" s="6" t="str">
        <f>IF(ISERROR(lookups!AU147),"",lookups!AV147)</f>
        <v/>
      </c>
      <c r="L154" s="6" t="str">
        <f>IF(ISERROR(lookups!AW147),"",lookups!AW147)</f>
        <v/>
      </c>
      <c r="M154" s="6" t="str">
        <f>IF(ISERROR(lookups!AY147),"",lookups!AZ147)</f>
        <v/>
      </c>
      <c r="N154" s="6" t="str">
        <f>IF(ISERROR(lookups!BA147),"",lookups!BA147)</f>
        <v/>
      </c>
      <c r="O154" s="6" t="str">
        <f>IF(ISERROR(lookups!BD147),"",lookups!BD147)</f>
        <v/>
      </c>
      <c r="P154" s="123" t="str">
        <f>IF(ISERROR(lookups!X147),"",lookups!X147)</f>
        <v/>
      </c>
      <c r="Q154" s="6" t="str">
        <f>IF(ISERROR(lookups!AA147),"",lookups!AA147)</f>
        <v/>
      </c>
      <c r="R154" s="6" t="str">
        <f>IF(ISERROR(lookups!AD147),"",lookups!AD147)</f>
        <v/>
      </c>
      <c r="S154" s="6" t="str">
        <f>IF(ISERROR(lookups!AG147),"",lookups!AG147)</f>
        <v/>
      </c>
      <c r="T154" s="6" t="str">
        <f>IF(ISERROR(lookups!AJ147),"",lookups!AJ147)</f>
        <v/>
      </c>
      <c r="U154" s="6" t="str">
        <f>IF(ISERROR(lookups!AM147),"",lookups!AM147)</f>
        <v/>
      </c>
      <c r="V154" s="6" t="str">
        <f>IF(ISERROR(lookups!AP147),"",lookups!AP147)</f>
        <v/>
      </c>
      <c r="W154" s="6" t="str">
        <f>IF(ISERROR(lookups!AS147),"",lookups!AS147)</f>
        <v/>
      </c>
      <c r="X154" s="6" t="str">
        <f t="shared" si="13"/>
        <v/>
      </c>
      <c r="Y154" s="6" t="str">
        <f t="shared" si="14"/>
        <v/>
      </c>
      <c r="Z154" s="6" t="str">
        <f>IF(ISERROR(lookups!AX147),"",lookups!AX147)</f>
        <v/>
      </c>
      <c r="AA154" s="6" t="str">
        <f t="shared" si="15"/>
        <v/>
      </c>
      <c r="AB154" s="6" t="str">
        <f>IF(ISERROR(lookups!BB147),"",lookups!BB147)</f>
        <v/>
      </c>
      <c r="AC154" s="6" t="str">
        <f>IF(ISERROR(lookups!BE147),"",lookups!BE147)</f>
        <v/>
      </c>
      <c r="AD154" s="123" t="str">
        <f>IF(ISERROR(lookups!Y147),"",lookups!Y147)</f>
        <v/>
      </c>
      <c r="AE154" s="6" t="str">
        <f>IF(ISERROR(lookups!AB147),"",lookups!AB147)</f>
        <v/>
      </c>
      <c r="AF154" s="6" t="str">
        <f>IF(ISERROR(lookups!AE147),"",lookups!AE147)</f>
        <v/>
      </c>
      <c r="AG154" s="6" t="str">
        <f>IF(ISERROR(lookups!AH147),"",lookups!AH147)</f>
        <v/>
      </c>
      <c r="AH154" s="6" t="str">
        <f>IF(ISERROR(lookups!AK147),"",lookups!AK147)</f>
        <v/>
      </c>
      <c r="AI154" s="6" t="str">
        <f>IF(ISERROR(lookups!AN147),"",lookups!AN147)</f>
        <v/>
      </c>
      <c r="AJ154" s="6" t="str">
        <f>IF(ISERROR(lookups!AQ147),"",lookups!AQ147)</f>
        <v/>
      </c>
      <c r="AK154" s="6" t="str">
        <f>IF(ISERROR(lookups!AT147),"",lookups!AT147)</f>
        <v/>
      </c>
      <c r="AL154" s="6" t="str">
        <f t="shared" si="16"/>
        <v/>
      </c>
      <c r="AM154" s="6" t="str">
        <f t="shared" si="17"/>
        <v/>
      </c>
      <c r="AN154" s="6" t="str">
        <f>IF(ISERROR(lookups!AY147),"",lookups!AY147)</f>
        <v/>
      </c>
      <c r="AO154" s="6" t="str">
        <f t="shared" si="18"/>
        <v/>
      </c>
      <c r="AP154" s="6" t="str">
        <f>IF(ISERROR(lookups!BC147),"",lookups!BC147)</f>
        <v/>
      </c>
      <c r="AQ154" s="124" t="str">
        <f>IF(ISERROR(lookups!BF147),"",lookups!BF147)</f>
        <v/>
      </c>
    </row>
    <row r="155" spans="1:43" x14ac:dyDescent="0.25">
      <c r="B155" s="123" t="str">
        <f>IF(ISERROR(lookups!W148),"",lookups!W148)</f>
        <v/>
      </c>
      <c r="C155" s="6" t="str">
        <f>IF(ISERROR(lookups!Z148),"",lookups!Z148)</f>
        <v/>
      </c>
      <c r="D155" s="6" t="str">
        <f>IF(ISERROR(lookups!AC148),"",lookups!AA148)</f>
        <v/>
      </c>
      <c r="E155" s="6" t="str">
        <f>IF(ISERROR(lookups!AF148),"",lookups!AF148)</f>
        <v/>
      </c>
      <c r="F155" s="6" t="str">
        <f>IF(ISERROR(lookups!AI148),"",lookups!AI148)</f>
        <v/>
      </c>
      <c r="G155" s="6" t="str">
        <f>IF(ISERROR(lookups!AL148),"",lookups!AL148)</f>
        <v/>
      </c>
      <c r="H155" s="6" t="str">
        <f>IF(ISERROR(lookups!AO148),"",lookups!AO148)</f>
        <v/>
      </c>
      <c r="I155" s="6" t="str">
        <f>IF(ISERROR(lookups!AR148),"",lookups!AR148)</f>
        <v/>
      </c>
      <c r="J155" s="6" t="str">
        <f>IF(ISERROR(lookups!AU148),"",lookups!AU148)</f>
        <v/>
      </c>
      <c r="K155" s="6" t="str">
        <f>IF(ISERROR(lookups!AU148),"",lookups!AV148)</f>
        <v/>
      </c>
      <c r="L155" s="6" t="str">
        <f>IF(ISERROR(lookups!AW148),"",lookups!AW148)</f>
        <v/>
      </c>
      <c r="M155" s="6" t="str">
        <f>IF(ISERROR(lookups!AY148),"",lookups!AZ148)</f>
        <v/>
      </c>
      <c r="N155" s="6" t="str">
        <f>IF(ISERROR(lookups!BA148),"",lookups!BA148)</f>
        <v/>
      </c>
      <c r="O155" s="6" t="str">
        <f>IF(ISERROR(lookups!BD148),"",lookups!BD148)</f>
        <v/>
      </c>
      <c r="P155" s="123" t="str">
        <f>IF(ISERROR(lookups!X148),"",lookups!X148)</f>
        <v/>
      </c>
      <c r="Q155" s="6" t="str">
        <f>IF(ISERROR(lookups!AA148),"",lookups!AA148)</f>
        <v/>
      </c>
      <c r="R155" s="6" t="str">
        <f>IF(ISERROR(lookups!AD148),"",lookups!AD148)</f>
        <v/>
      </c>
      <c r="S155" s="6" t="str">
        <f>IF(ISERROR(lookups!AG148),"",lookups!AG148)</f>
        <v/>
      </c>
      <c r="T155" s="6" t="str">
        <f>IF(ISERROR(lookups!AJ148),"",lookups!AJ148)</f>
        <v/>
      </c>
      <c r="U155" s="6" t="str">
        <f>IF(ISERROR(lookups!AM148),"",lookups!AM148)</f>
        <v/>
      </c>
      <c r="V155" s="6" t="str">
        <f>IF(ISERROR(lookups!AP148),"",lookups!AP148)</f>
        <v/>
      </c>
      <c r="W155" s="6" t="str">
        <f>IF(ISERROR(lookups!AS148),"",lookups!AS148)</f>
        <v/>
      </c>
      <c r="X155" s="6" t="str">
        <f t="shared" si="13"/>
        <v/>
      </c>
      <c r="Y155" s="6" t="str">
        <f t="shared" si="14"/>
        <v/>
      </c>
      <c r="Z155" s="6" t="str">
        <f>IF(ISERROR(lookups!AX148),"",lookups!AX148)</f>
        <v/>
      </c>
      <c r="AA155" s="6" t="str">
        <f t="shared" si="15"/>
        <v/>
      </c>
      <c r="AB155" s="6" t="str">
        <f>IF(ISERROR(lookups!BB148),"",lookups!BB148)</f>
        <v/>
      </c>
      <c r="AC155" s="6" t="str">
        <f>IF(ISERROR(lookups!BE148),"",lookups!BE148)</f>
        <v/>
      </c>
      <c r="AD155" s="123" t="str">
        <f>IF(ISERROR(lookups!Y148),"",lookups!Y148)</f>
        <v/>
      </c>
      <c r="AE155" s="6" t="str">
        <f>IF(ISERROR(lookups!AB148),"",lookups!AB148)</f>
        <v/>
      </c>
      <c r="AF155" s="6" t="str">
        <f>IF(ISERROR(lookups!AE148),"",lookups!AE148)</f>
        <v/>
      </c>
      <c r="AG155" s="6" t="str">
        <f>IF(ISERROR(lookups!AH148),"",lookups!AH148)</f>
        <v/>
      </c>
      <c r="AH155" s="6" t="str">
        <f>IF(ISERROR(lookups!AK148),"",lookups!AK148)</f>
        <v/>
      </c>
      <c r="AI155" s="6" t="str">
        <f>IF(ISERROR(lookups!AN148),"",lookups!AN148)</f>
        <v/>
      </c>
      <c r="AJ155" s="6" t="str">
        <f>IF(ISERROR(lookups!AQ148),"",lookups!AQ148)</f>
        <v/>
      </c>
      <c r="AK155" s="6" t="str">
        <f>IF(ISERROR(lookups!AT148),"",lookups!AT148)</f>
        <v/>
      </c>
      <c r="AL155" s="6" t="str">
        <f t="shared" si="16"/>
        <v/>
      </c>
      <c r="AM155" s="6" t="str">
        <f t="shared" si="17"/>
        <v/>
      </c>
      <c r="AN155" s="6" t="str">
        <f>IF(ISERROR(lookups!AY148),"",lookups!AY148)</f>
        <v/>
      </c>
      <c r="AO155" s="6" t="str">
        <f t="shared" si="18"/>
        <v/>
      </c>
      <c r="AP155" s="6" t="str">
        <f>IF(ISERROR(lookups!BC148),"",lookups!BC148)</f>
        <v/>
      </c>
      <c r="AQ155" s="124" t="str">
        <f>IF(ISERROR(lookups!BF148),"",lookups!BF148)</f>
        <v/>
      </c>
    </row>
    <row r="156" spans="1:43" x14ac:dyDescent="0.25">
      <c r="B156" s="123" t="str">
        <f>IF(ISERROR(lookups!W149),"",lookups!W149)</f>
        <v/>
      </c>
      <c r="C156" s="6" t="str">
        <f>IF(ISERROR(lookups!Z149),"",lookups!Z149)</f>
        <v/>
      </c>
      <c r="D156" s="6" t="str">
        <f>IF(ISERROR(lookups!AC149),"",lookups!AA149)</f>
        <v/>
      </c>
      <c r="E156" s="6" t="str">
        <f>IF(ISERROR(lookups!AF149),"",lookups!AF149)</f>
        <v/>
      </c>
      <c r="F156" s="6" t="str">
        <f>IF(ISERROR(lookups!AI149),"",lookups!AI149)</f>
        <v/>
      </c>
      <c r="G156" s="6" t="str">
        <f>IF(ISERROR(lookups!AL149),"",lookups!AL149)</f>
        <v/>
      </c>
      <c r="H156" s="6" t="str">
        <f>IF(ISERROR(lookups!AO149),"",lookups!AO149)</f>
        <v/>
      </c>
      <c r="I156" s="6" t="str">
        <f>IF(ISERROR(lookups!AR149),"",lookups!AR149)</f>
        <v/>
      </c>
      <c r="J156" s="6" t="str">
        <f>IF(ISERROR(lookups!AU149),"",lookups!AU149)</f>
        <v/>
      </c>
      <c r="K156" s="6" t="str">
        <f>IF(ISERROR(lookups!AU149),"",lookups!AV149)</f>
        <v/>
      </c>
      <c r="L156" s="6" t="str">
        <f>IF(ISERROR(lookups!AW149),"",lookups!AW149)</f>
        <v/>
      </c>
      <c r="M156" s="6" t="str">
        <f>IF(ISERROR(lookups!AY149),"",lookups!AZ149)</f>
        <v/>
      </c>
      <c r="N156" s="6" t="str">
        <f>IF(ISERROR(lookups!BA149),"",lookups!BA149)</f>
        <v/>
      </c>
      <c r="O156" s="6" t="str">
        <f>IF(ISERROR(lookups!BD149),"",lookups!BD149)</f>
        <v/>
      </c>
      <c r="P156" s="123" t="str">
        <f>IF(ISERROR(lookups!X149),"",lookups!X149)</f>
        <v/>
      </c>
      <c r="Q156" s="6" t="str">
        <f>IF(ISERROR(lookups!AA149),"",lookups!AA149)</f>
        <v/>
      </c>
      <c r="R156" s="6" t="str">
        <f>IF(ISERROR(lookups!AD149),"",lookups!AD149)</f>
        <v/>
      </c>
      <c r="S156" s="6" t="str">
        <f>IF(ISERROR(lookups!AG149),"",lookups!AG149)</f>
        <v/>
      </c>
      <c r="T156" s="6" t="str">
        <f>IF(ISERROR(lookups!AJ149),"",lookups!AJ149)</f>
        <v/>
      </c>
      <c r="U156" s="6" t="str">
        <f>IF(ISERROR(lookups!AM149),"",lookups!AM149)</f>
        <v/>
      </c>
      <c r="V156" s="6" t="str">
        <f>IF(ISERROR(lookups!AP149),"",lookups!AP149)</f>
        <v/>
      </c>
      <c r="W156" s="6" t="str">
        <f>IF(ISERROR(lookups!AS149),"",lookups!AS149)</f>
        <v/>
      </c>
      <c r="X156" s="6" t="str">
        <f t="shared" si="13"/>
        <v/>
      </c>
      <c r="Y156" s="6" t="str">
        <f t="shared" si="14"/>
        <v/>
      </c>
      <c r="Z156" s="6" t="str">
        <f>IF(ISERROR(lookups!AX149),"",lookups!AX149)</f>
        <v/>
      </c>
      <c r="AA156" s="6" t="str">
        <f t="shared" si="15"/>
        <v/>
      </c>
      <c r="AB156" s="6" t="str">
        <f>IF(ISERROR(lookups!BB149),"",lookups!BB149)</f>
        <v/>
      </c>
      <c r="AC156" s="6" t="str">
        <f>IF(ISERROR(lookups!BE149),"",lookups!BE149)</f>
        <v/>
      </c>
      <c r="AD156" s="123" t="str">
        <f>IF(ISERROR(lookups!Y149),"",lookups!Y149)</f>
        <v/>
      </c>
      <c r="AE156" s="6" t="str">
        <f>IF(ISERROR(lookups!AB149),"",lookups!AB149)</f>
        <v/>
      </c>
      <c r="AF156" s="6" t="str">
        <f>IF(ISERROR(lookups!AE149),"",lookups!AE149)</f>
        <v/>
      </c>
      <c r="AG156" s="6" t="str">
        <f>IF(ISERROR(lookups!AH149),"",lookups!AH149)</f>
        <v/>
      </c>
      <c r="AH156" s="6" t="str">
        <f>IF(ISERROR(lookups!AK149),"",lookups!AK149)</f>
        <v/>
      </c>
      <c r="AI156" s="6" t="str">
        <f>IF(ISERROR(lookups!AN149),"",lookups!AN149)</f>
        <v/>
      </c>
      <c r="AJ156" s="6" t="str">
        <f>IF(ISERROR(lookups!AQ149),"",lookups!AQ149)</f>
        <v/>
      </c>
      <c r="AK156" s="6" t="str">
        <f>IF(ISERROR(lookups!AT149),"",lookups!AT149)</f>
        <v/>
      </c>
      <c r="AL156" s="6" t="str">
        <f t="shared" si="16"/>
        <v/>
      </c>
      <c r="AM156" s="6" t="str">
        <f t="shared" si="17"/>
        <v/>
      </c>
      <c r="AN156" s="6" t="str">
        <f>IF(ISERROR(lookups!AY149),"",lookups!AY149)</f>
        <v/>
      </c>
      <c r="AO156" s="6" t="str">
        <f t="shared" si="18"/>
        <v/>
      </c>
      <c r="AP156" s="6" t="str">
        <f>IF(ISERROR(lookups!BC149),"",lookups!BC149)</f>
        <v/>
      </c>
      <c r="AQ156" s="124" t="str">
        <f>IF(ISERROR(lookups!BF149),"",lookups!BF149)</f>
        <v/>
      </c>
    </row>
    <row r="157" spans="1:43" x14ac:dyDescent="0.25">
      <c r="B157" s="123" t="str">
        <f>IF(ISERROR(lookups!W150),"",lookups!W150)</f>
        <v/>
      </c>
      <c r="C157" s="6" t="str">
        <f>IF(ISERROR(lookups!Z150),"",lookups!Z150)</f>
        <v/>
      </c>
      <c r="D157" s="6" t="str">
        <f>IF(ISERROR(lookups!AC150),"",lookups!AA150)</f>
        <v/>
      </c>
      <c r="E157" s="6" t="str">
        <f>IF(ISERROR(lookups!AF150),"",lookups!AF150)</f>
        <v/>
      </c>
      <c r="F157" s="6" t="str">
        <f>IF(ISERROR(lookups!AI150),"",lookups!AI150)</f>
        <v/>
      </c>
      <c r="G157" s="6" t="str">
        <f>IF(ISERROR(lookups!AL150),"",lookups!AL150)</f>
        <v/>
      </c>
      <c r="H157" s="6" t="str">
        <f>IF(ISERROR(lookups!AO150),"",lookups!AO150)</f>
        <v/>
      </c>
      <c r="I157" s="6" t="str">
        <f>IF(ISERROR(lookups!AR150),"",lookups!AR150)</f>
        <v/>
      </c>
      <c r="J157" s="6" t="str">
        <f>IF(ISERROR(lookups!AU150),"",lookups!AU150)</f>
        <v/>
      </c>
      <c r="K157" s="6" t="str">
        <f>IF(ISERROR(lookups!AU150),"",lookups!AV150)</f>
        <v/>
      </c>
      <c r="L157" s="6" t="str">
        <f>IF(ISERROR(lookups!AW150),"",lookups!AW150)</f>
        <v/>
      </c>
      <c r="M157" s="6" t="str">
        <f>IF(ISERROR(lookups!AY150),"",lookups!AZ150)</f>
        <v/>
      </c>
      <c r="N157" s="6" t="str">
        <f>IF(ISERROR(lookups!BA150),"",lookups!BA150)</f>
        <v/>
      </c>
      <c r="O157" s="6" t="str">
        <f>IF(ISERROR(lookups!BD150),"",lookups!BD150)</f>
        <v/>
      </c>
      <c r="P157" s="123" t="str">
        <f>IF(ISERROR(lookups!X150),"",lookups!X150)</f>
        <v/>
      </c>
      <c r="Q157" s="6" t="str">
        <f>IF(ISERROR(lookups!AA150),"",lookups!AA150)</f>
        <v/>
      </c>
      <c r="R157" s="6" t="str">
        <f>IF(ISERROR(lookups!AD150),"",lookups!AD150)</f>
        <v/>
      </c>
      <c r="S157" s="6" t="str">
        <f>IF(ISERROR(lookups!AG150),"",lookups!AG150)</f>
        <v/>
      </c>
      <c r="T157" s="6" t="str">
        <f>IF(ISERROR(lookups!AJ150),"",lookups!AJ150)</f>
        <v/>
      </c>
      <c r="U157" s="6" t="str">
        <f>IF(ISERROR(lookups!AM150),"",lookups!AM150)</f>
        <v/>
      </c>
      <c r="V157" s="6" t="str">
        <f>IF(ISERROR(lookups!AP150),"",lookups!AP150)</f>
        <v/>
      </c>
      <c r="W157" s="6" t="str">
        <f>IF(ISERROR(lookups!AS150),"",lookups!AS150)</f>
        <v/>
      </c>
      <c r="X157" s="6" t="str">
        <f t="shared" si="13"/>
        <v/>
      </c>
      <c r="Y157" s="6" t="str">
        <f t="shared" si="14"/>
        <v/>
      </c>
      <c r="Z157" s="6" t="str">
        <f>IF(ISERROR(lookups!AX150),"",lookups!AX150)</f>
        <v/>
      </c>
      <c r="AA157" s="6" t="str">
        <f t="shared" si="15"/>
        <v/>
      </c>
      <c r="AB157" s="6" t="str">
        <f>IF(ISERROR(lookups!BB150),"",lookups!BB150)</f>
        <v/>
      </c>
      <c r="AC157" s="6" t="str">
        <f>IF(ISERROR(lookups!BE150),"",lookups!BE150)</f>
        <v/>
      </c>
      <c r="AD157" s="123" t="str">
        <f>IF(ISERROR(lookups!Y150),"",lookups!Y150)</f>
        <v/>
      </c>
      <c r="AE157" s="6" t="str">
        <f>IF(ISERROR(lookups!AB150),"",lookups!AB150)</f>
        <v/>
      </c>
      <c r="AF157" s="6" t="str">
        <f>IF(ISERROR(lookups!AE150),"",lookups!AE150)</f>
        <v/>
      </c>
      <c r="AG157" s="6" t="str">
        <f>IF(ISERROR(lookups!AH150),"",lookups!AH150)</f>
        <v/>
      </c>
      <c r="AH157" s="6" t="str">
        <f>IF(ISERROR(lookups!AK150),"",lookups!AK150)</f>
        <v/>
      </c>
      <c r="AI157" s="6" t="str">
        <f>IF(ISERROR(lookups!AN150),"",lookups!AN150)</f>
        <v/>
      </c>
      <c r="AJ157" s="6" t="str">
        <f>IF(ISERROR(lookups!AQ150),"",lookups!AQ150)</f>
        <v/>
      </c>
      <c r="AK157" s="6" t="str">
        <f>IF(ISERROR(lookups!AT150),"",lookups!AT150)</f>
        <v/>
      </c>
      <c r="AL157" s="6" t="str">
        <f t="shared" si="16"/>
        <v/>
      </c>
      <c r="AM157" s="6" t="str">
        <f t="shared" si="17"/>
        <v/>
      </c>
      <c r="AN157" s="6" t="str">
        <f>IF(ISERROR(lookups!AY150),"",lookups!AY150)</f>
        <v/>
      </c>
      <c r="AO157" s="6" t="str">
        <f t="shared" si="18"/>
        <v/>
      </c>
      <c r="AP157" s="6" t="str">
        <f>IF(ISERROR(lookups!BC150),"",lookups!BC150)</f>
        <v/>
      </c>
      <c r="AQ157" s="124" t="str">
        <f>IF(ISERROR(lookups!BF150),"",lookups!BF150)</f>
        <v/>
      </c>
    </row>
    <row r="158" spans="1:43" x14ac:dyDescent="0.25">
      <c r="B158" s="123" t="str">
        <f>IF(ISERROR(lookups!W151),"",lookups!W151)</f>
        <v/>
      </c>
      <c r="C158" s="6" t="str">
        <f>IF(ISERROR(lookups!Z151),"",lookups!Z151)</f>
        <v/>
      </c>
      <c r="D158" s="6" t="str">
        <f>IF(ISERROR(lookups!AC151),"",lookups!AA151)</f>
        <v/>
      </c>
      <c r="E158" s="6" t="str">
        <f>IF(ISERROR(lookups!AF151),"",lookups!AF151)</f>
        <v/>
      </c>
      <c r="F158" s="6" t="str">
        <f>IF(ISERROR(lookups!AI151),"",lookups!AI151)</f>
        <v/>
      </c>
      <c r="G158" s="6" t="str">
        <f>IF(ISERROR(lookups!AL151),"",lookups!AL151)</f>
        <v/>
      </c>
      <c r="H158" s="6" t="str">
        <f>IF(ISERROR(lookups!AO151),"",lookups!AO151)</f>
        <v/>
      </c>
      <c r="I158" s="6" t="str">
        <f>IF(ISERROR(lookups!AR151),"",lookups!AR151)</f>
        <v/>
      </c>
      <c r="J158" s="6" t="str">
        <f>IF(ISERROR(lookups!AU151),"",lookups!AU151)</f>
        <v/>
      </c>
      <c r="K158" s="6" t="str">
        <f>IF(ISERROR(lookups!AU151),"",lookups!AV151)</f>
        <v/>
      </c>
      <c r="L158" s="6" t="str">
        <f>IF(ISERROR(lookups!AW151),"",lookups!AW151)</f>
        <v/>
      </c>
      <c r="M158" s="6" t="str">
        <f>IF(ISERROR(lookups!AY151),"",lookups!AZ151)</f>
        <v/>
      </c>
      <c r="N158" s="6" t="str">
        <f>IF(ISERROR(lookups!BA151),"",lookups!BA151)</f>
        <v/>
      </c>
      <c r="O158" s="6" t="str">
        <f>IF(ISERROR(lookups!BD151),"",lookups!BD151)</f>
        <v/>
      </c>
      <c r="P158" s="123" t="str">
        <f>IF(ISERROR(lookups!X151),"",lookups!X151)</f>
        <v/>
      </c>
      <c r="Q158" s="6" t="str">
        <f>IF(ISERROR(lookups!AA151),"",lookups!AA151)</f>
        <v/>
      </c>
      <c r="R158" s="6" t="str">
        <f>IF(ISERROR(lookups!AD151),"",lookups!AD151)</f>
        <v/>
      </c>
      <c r="S158" s="6" t="str">
        <f>IF(ISERROR(lookups!AG151),"",lookups!AG151)</f>
        <v/>
      </c>
      <c r="T158" s="6" t="str">
        <f>IF(ISERROR(lookups!AJ151),"",lookups!AJ151)</f>
        <v/>
      </c>
      <c r="U158" s="6" t="str">
        <f>IF(ISERROR(lookups!AM151),"",lookups!AM151)</f>
        <v/>
      </c>
      <c r="V158" s="6" t="str">
        <f>IF(ISERROR(lookups!AP151),"",lookups!AP151)</f>
        <v/>
      </c>
      <c r="W158" s="6" t="str">
        <f>IF(ISERROR(lookups!AS151),"",lookups!AS151)</f>
        <v/>
      </c>
      <c r="X158" s="6" t="str">
        <f t="shared" si="13"/>
        <v/>
      </c>
      <c r="Y158" s="6" t="str">
        <f t="shared" si="14"/>
        <v/>
      </c>
      <c r="Z158" s="6" t="str">
        <f>IF(ISERROR(lookups!AX151),"",lookups!AX151)</f>
        <v/>
      </c>
      <c r="AA158" s="6" t="str">
        <f t="shared" si="15"/>
        <v/>
      </c>
      <c r="AB158" s="6" t="str">
        <f>IF(ISERROR(lookups!BB151),"",lookups!BB151)</f>
        <v/>
      </c>
      <c r="AC158" s="6" t="str">
        <f>IF(ISERROR(lookups!BE151),"",lookups!BE151)</f>
        <v/>
      </c>
      <c r="AD158" s="123" t="str">
        <f>IF(ISERROR(lookups!Y151),"",lookups!Y151)</f>
        <v/>
      </c>
      <c r="AE158" s="6" t="str">
        <f>IF(ISERROR(lookups!AB151),"",lookups!AB151)</f>
        <v/>
      </c>
      <c r="AF158" s="6" t="str">
        <f>IF(ISERROR(lookups!AE151),"",lookups!AE151)</f>
        <v/>
      </c>
      <c r="AG158" s="6" t="str">
        <f>IF(ISERROR(lookups!AH151),"",lookups!AH151)</f>
        <v/>
      </c>
      <c r="AH158" s="6" t="str">
        <f>IF(ISERROR(lookups!AK151),"",lookups!AK151)</f>
        <v/>
      </c>
      <c r="AI158" s="6" t="str">
        <f>IF(ISERROR(lookups!AN151),"",lookups!AN151)</f>
        <v/>
      </c>
      <c r="AJ158" s="6" t="str">
        <f>IF(ISERROR(lookups!AQ151),"",lookups!AQ151)</f>
        <v/>
      </c>
      <c r="AK158" s="6" t="str">
        <f>IF(ISERROR(lookups!AT151),"",lookups!AT151)</f>
        <v/>
      </c>
      <c r="AL158" s="6" t="str">
        <f t="shared" si="16"/>
        <v/>
      </c>
      <c r="AM158" s="6" t="str">
        <f t="shared" si="17"/>
        <v/>
      </c>
      <c r="AN158" s="6" t="str">
        <f>IF(ISERROR(lookups!AY151),"",lookups!AY151)</f>
        <v/>
      </c>
      <c r="AO158" s="6" t="str">
        <f t="shared" si="18"/>
        <v/>
      </c>
      <c r="AP158" s="6" t="str">
        <f>IF(ISERROR(lookups!BC151),"",lookups!BC151)</f>
        <v/>
      </c>
      <c r="AQ158" s="124" t="str">
        <f>IF(ISERROR(lookups!BF151),"",lookups!BF151)</f>
        <v/>
      </c>
    </row>
    <row r="159" spans="1:43" x14ac:dyDescent="0.25">
      <c r="B159" s="123" t="str">
        <f>IF(ISERROR(lookups!W152),"",lookups!W152)</f>
        <v/>
      </c>
      <c r="C159" s="6" t="str">
        <f>IF(ISERROR(lookups!Z152),"",lookups!Z152)</f>
        <v/>
      </c>
      <c r="D159" s="6" t="str">
        <f>IF(ISERROR(lookups!AC152),"",lookups!AA152)</f>
        <v/>
      </c>
      <c r="E159" s="6" t="str">
        <f>IF(ISERROR(lookups!AF152),"",lookups!AF152)</f>
        <v/>
      </c>
      <c r="F159" s="6" t="str">
        <f>IF(ISERROR(lookups!AI152),"",lookups!AI152)</f>
        <v/>
      </c>
      <c r="G159" s="6" t="str">
        <f>IF(ISERROR(lookups!AL152),"",lookups!AL152)</f>
        <v/>
      </c>
      <c r="H159" s="6" t="str">
        <f>IF(ISERROR(lookups!AO152),"",lookups!AO152)</f>
        <v/>
      </c>
      <c r="I159" s="6" t="str">
        <f>IF(ISERROR(lookups!AR152),"",lookups!AR152)</f>
        <v/>
      </c>
      <c r="J159" s="6" t="str">
        <f>IF(ISERROR(lookups!AU152),"",lookups!AU152)</f>
        <v/>
      </c>
      <c r="K159" s="6" t="str">
        <f>IF(ISERROR(lookups!AU152),"",lookups!AV152)</f>
        <v/>
      </c>
      <c r="L159" s="6" t="str">
        <f>IF(ISERROR(lookups!AW152),"",lookups!AW152)</f>
        <v/>
      </c>
      <c r="M159" s="6" t="str">
        <f>IF(ISERROR(lookups!AY152),"",lookups!AZ152)</f>
        <v/>
      </c>
      <c r="N159" s="6" t="str">
        <f>IF(ISERROR(lookups!BA152),"",lookups!BA152)</f>
        <v/>
      </c>
      <c r="O159" s="6" t="str">
        <f>IF(ISERROR(lookups!BD152),"",lookups!BD152)</f>
        <v/>
      </c>
      <c r="P159" s="123" t="str">
        <f>IF(ISERROR(lookups!X152),"",lookups!X152)</f>
        <v/>
      </c>
      <c r="Q159" s="6" t="str">
        <f>IF(ISERROR(lookups!AA152),"",lookups!AA152)</f>
        <v/>
      </c>
      <c r="R159" s="6" t="str">
        <f>IF(ISERROR(lookups!AD152),"",lookups!AD152)</f>
        <v/>
      </c>
      <c r="S159" s="6" t="str">
        <f>IF(ISERROR(lookups!AG152),"",lookups!AG152)</f>
        <v/>
      </c>
      <c r="T159" s="6" t="str">
        <f>IF(ISERROR(lookups!AJ152),"",lookups!AJ152)</f>
        <v/>
      </c>
      <c r="U159" s="6" t="str">
        <f>IF(ISERROR(lookups!AM152),"",lookups!AM152)</f>
        <v/>
      </c>
      <c r="V159" s="6" t="str">
        <f>IF(ISERROR(lookups!AP152),"",lookups!AP152)</f>
        <v/>
      </c>
      <c r="W159" s="6" t="str">
        <f>IF(ISERROR(lookups!AS152),"",lookups!AS152)</f>
        <v/>
      </c>
      <c r="X159" s="6" t="str">
        <f t="shared" si="13"/>
        <v/>
      </c>
      <c r="Y159" s="6" t="str">
        <f t="shared" si="14"/>
        <v/>
      </c>
      <c r="Z159" s="6" t="str">
        <f>IF(ISERROR(lookups!AX152),"",lookups!AX152)</f>
        <v/>
      </c>
      <c r="AA159" s="6" t="str">
        <f t="shared" si="15"/>
        <v/>
      </c>
      <c r="AB159" s="6" t="str">
        <f>IF(ISERROR(lookups!BB152),"",lookups!BB152)</f>
        <v/>
      </c>
      <c r="AC159" s="6" t="str">
        <f>IF(ISERROR(lookups!BE152),"",lookups!BE152)</f>
        <v/>
      </c>
      <c r="AD159" s="123" t="str">
        <f>IF(ISERROR(lookups!Y152),"",lookups!Y152)</f>
        <v/>
      </c>
      <c r="AE159" s="6" t="str">
        <f>IF(ISERROR(lookups!AB152),"",lookups!AB152)</f>
        <v/>
      </c>
      <c r="AF159" s="6" t="str">
        <f>IF(ISERROR(lookups!AE152),"",lookups!AE152)</f>
        <v/>
      </c>
      <c r="AG159" s="6" t="str">
        <f>IF(ISERROR(lookups!AH152),"",lookups!AH152)</f>
        <v/>
      </c>
      <c r="AH159" s="6" t="str">
        <f>IF(ISERROR(lookups!AK152),"",lookups!AK152)</f>
        <v/>
      </c>
      <c r="AI159" s="6" t="str">
        <f>IF(ISERROR(lookups!AN152),"",lookups!AN152)</f>
        <v/>
      </c>
      <c r="AJ159" s="6" t="str">
        <f>IF(ISERROR(lookups!AQ152),"",lookups!AQ152)</f>
        <v/>
      </c>
      <c r="AK159" s="6" t="str">
        <f>IF(ISERROR(lookups!AT152),"",lookups!AT152)</f>
        <v/>
      </c>
      <c r="AL159" s="6" t="str">
        <f t="shared" si="16"/>
        <v/>
      </c>
      <c r="AM159" s="6" t="str">
        <f t="shared" si="17"/>
        <v/>
      </c>
      <c r="AN159" s="6" t="str">
        <f>IF(ISERROR(lookups!AY152),"",lookups!AY152)</f>
        <v/>
      </c>
      <c r="AO159" s="6" t="str">
        <f t="shared" si="18"/>
        <v/>
      </c>
      <c r="AP159" s="6" t="str">
        <f>IF(ISERROR(lookups!BC152),"",lookups!BC152)</f>
        <v/>
      </c>
      <c r="AQ159" s="124" t="str">
        <f>IF(ISERROR(lookups!BF152),"",lookups!BF152)</f>
        <v/>
      </c>
    </row>
    <row r="160" spans="1:43" x14ac:dyDescent="0.25">
      <c r="B160" s="123" t="str">
        <f>IF(ISERROR(lookups!W153),"",lookups!W153)</f>
        <v/>
      </c>
      <c r="C160" s="6" t="str">
        <f>IF(ISERROR(lookups!Z153),"",lookups!Z153)</f>
        <v/>
      </c>
      <c r="D160" s="6" t="str">
        <f>IF(ISERROR(lookups!AC153),"",lookups!AA153)</f>
        <v/>
      </c>
      <c r="E160" s="6" t="str">
        <f>IF(ISERROR(lookups!AF153),"",lookups!AF153)</f>
        <v/>
      </c>
      <c r="F160" s="6" t="str">
        <f>IF(ISERROR(lookups!AI153),"",lookups!AI153)</f>
        <v/>
      </c>
      <c r="G160" s="6" t="str">
        <f>IF(ISERROR(lookups!AL153),"",lookups!AL153)</f>
        <v/>
      </c>
      <c r="H160" s="6" t="str">
        <f>IF(ISERROR(lookups!AO153),"",lookups!AO153)</f>
        <v/>
      </c>
      <c r="I160" s="6" t="str">
        <f>IF(ISERROR(lookups!AR153),"",lookups!AR153)</f>
        <v/>
      </c>
      <c r="J160" s="6" t="str">
        <f>IF(ISERROR(lookups!AU153),"",lookups!AU153)</f>
        <v/>
      </c>
      <c r="K160" s="6" t="str">
        <f>IF(ISERROR(lookups!AU153),"",lookups!AV153)</f>
        <v/>
      </c>
      <c r="L160" s="6" t="str">
        <f>IF(ISERROR(lookups!AW153),"",lookups!AW153)</f>
        <v/>
      </c>
      <c r="M160" s="6" t="str">
        <f>IF(ISERROR(lookups!AY153),"",lookups!AZ153)</f>
        <v/>
      </c>
      <c r="N160" s="6" t="str">
        <f>IF(ISERROR(lookups!BA153),"",lookups!BA153)</f>
        <v/>
      </c>
      <c r="O160" s="6" t="str">
        <f>IF(ISERROR(lookups!BD153),"",lookups!BD153)</f>
        <v/>
      </c>
      <c r="P160" s="123" t="str">
        <f>IF(ISERROR(lookups!X153),"",lookups!X153)</f>
        <v/>
      </c>
      <c r="Q160" s="6" t="str">
        <f>IF(ISERROR(lookups!AA153),"",lookups!AA153)</f>
        <v/>
      </c>
      <c r="R160" s="6" t="str">
        <f>IF(ISERROR(lookups!AD153),"",lookups!AD153)</f>
        <v/>
      </c>
      <c r="S160" s="6" t="str">
        <f>IF(ISERROR(lookups!AG153),"",lookups!AG153)</f>
        <v/>
      </c>
      <c r="T160" s="6" t="str">
        <f>IF(ISERROR(lookups!AJ153),"",lookups!AJ153)</f>
        <v/>
      </c>
      <c r="U160" s="6" t="str">
        <f>IF(ISERROR(lookups!AM153),"",lookups!AM153)</f>
        <v/>
      </c>
      <c r="V160" s="6" t="str">
        <f>IF(ISERROR(lookups!AP153),"",lookups!AP153)</f>
        <v/>
      </c>
      <c r="W160" s="6" t="str">
        <f>IF(ISERROR(lookups!AS153),"",lookups!AS153)</f>
        <v/>
      </c>
      <c r="X160" s="6" t="str">
        <f t="shared" si="13"/>
        <v/>
      </c>
      <c r="Y160" s="6" t="str">
        <f t="shared" si="14"/>
        <v/>
      </c>
      <c r="Z160" s="6" t="str">
        <f>IF(ISERROR(lookups!AX153),"",lookups!AX153)</f>
        <v/>
      </c>
      <c r="AA160" s="6" t="str">
        <f t="shared" si="15"/>
        <v/>
      </c>
      <c r="AB160" s="6" t="str">
        <f>IF(ISERROR(lookups!BB153),"",lookups!BB153)</f>
        <v/>
      </c>
      <c r="AC160" s="6" t="str">
        <f>IF(ISERROR(lookups!BE153),"",lookups!BE153)</f>
        <v/>
      </c>
      <c r="AD160" s="123" t="str">
        <f>IF(ISERROR(lookups!Y153),"",lookups!Y153)</f>
        <v/>
      </c>
      <c r="AE160" s="6" t="str">
        <f>IF(ISERROR(lookups!AB153),"",lookups!AB153)</f>
        <v/>
      </c>
      <c r="AF160" s="6" t="str">
        <f>IF(ISERROR(lookups!AE153),"",lookups!AE153)</f>
        <v/>
      </c>
      <c r="AG160" s="6" t="str">
        <f>IF(ISERROR(lookups!AH153),"",lookups!AH153)</f>
        <v/>
      </c>
      <c r="AH160" s="6" t="str">
        <f>IF(ISERROR(lookups!AK153),"",lookups!AK153)</f>
        <v/>
      </c>
      <c r="AI160" s="6" t="str">
        <f>IF(ISERROR(lookups!AN153),"",lookups!AN153)</f>
        <v/>
      </c>
      <c r="AJ160" s="6" t="str">
        <f>IF(ISERROR(lookups!AQ153),"",lookups!AQ153)</f>
        <v/>
      </c>
      <c r="AK160" s="6" t="str">
        <f>IF(ISERROR(lookups!AT153),"",lookups!AT153)</f>
        <v/>
      </c>
      <c r="AL160" s="6" t="str">
        <f t="shared" si="16"/>
        <v/>
      </c>
      <c r="AM160" s="6" t="str">
        <f t="shared" si="17"/>
        <v/>
      </c>
      <c r="AN160" s="6" t="str">
        <f>IF(ISERROR(lookups!AY153),"",lookups!AY153)</f>
        <v/>
      </c>
      <c r="AO160" s="6" t="str">
        <f t="shared" si="18"/>
        <v/>
      </c>
      <c r="AP160" s="6" t="str">
        <f>IF(ISERROR(lookups!BC153),"",lookups!BC153)</f>
        <v/>
      </c>
      <c r="AQ160" s="124" t="str">
        <f>IF(ISERROR(lookups!BF153),"",lookups!BF153)</f>
        <v/>
      </c>
    </row>
    <row r="161" spans="2:43" x14ac:dyDescent="0.25">
      <c r="B161" s="123" t="str">
        <f>IF(ISERROR(lookups!W154),"",lookups!W154)</f>
        <v/>
      </c>
      <c r="C161" s="6" t="str">
        <f>IF(ISERROR(lookups!Z154),"",lookups!Z154)</f>
        <v/>
      </c>
      <c r="D161" s="6" t="str">
        <f>IF(ISERROR(lookups!AC154),"",lookups!AA154)</f>
        <v/>
      </c>
      <c r="E161" s="6" t="str">
        <f>IF(ISERROR(lookups!AF154),"",lookups!AF154)</f>
        <v/>
      </c>
      <c r="F161" s="6" t="str">
        <f>IF(ISERROR(lookups!AI154),"",lookups!AI154)</f>
        <v/>
      </c>
      <c r="G161" s="6" t="str">
        <f>IF(ISERROR(lookups!AL154),"",lookups!AL154)</f>
        <v/>
      </c>
      <c r="H161" s="6" t="str">
        <f>IF(ISERROR(lookups!AO154),"",lookups!AO154)</f>
        <v/>
      </c>
      <c r="I161" s="6" t="str">
        <f>IF(ISERROR(lookups!AR154),"",lookups!AR154)</f>
        <v/>
      </c>
      <c r="J161" s="6" t="str">
        <f>IF(ISERROR(lookups!AU154),"",lookups!AU154)</f>
        <v/>
      </c>
      <c r="K161" s="6" t="str">
        <f>IF(ISERROR(lookups!AU154),"",lookups!AV154)</f>
        <v/>
      </c>
      <c r="L161" s="6" t="str">
        <f>IF(ISERROR(lookups!AW154),"",lookups!AW154)</f>
        <v/>
      </c>
      <c r="M161" s="6" t="str">
        <f>IF(ISERROR(lookups!AY154),"",lookups!AZ154)</f>
        <v/>
      </c>
      <c r="N161" s="6" t="str">
        <f>IF(ISERROR(lookups!BA154),"",lookups!BA154)</f>
        <v/>
      </c>
      <c r="O161" s="6" t="str">
        <f>IF(ISERROR(lookups!BD154),"",lookups!BD154)</f>
        <v/>
      </c>
      <c r="P161" s="123" t="str">
        <f>IF(ISERROR(lookups!X154),"",lookups!X154)</f>
        <v/>
      </c>
      <c r="Q161" s="6" t="str">
        <f>IF(ISERROR(lookups!AA154),"",lookups!AA154)</f>
        <v/>
      </c>
      <c r="R161" s="6" t="str">
        <f>IF(ISERROR(lookups!AD154),"",lookups!AD154)</f>
        <v/>
      </c>
      <c r="S161" s="6" t="str">
        <f>IF(ISERROR(lookups!AG154),"",lookups!AG154)</f>
        <v/>
      </c>
      <c r="T161" s="6" t="str">
        <f>IF(ISERROR(lookups!AJ154),"",lookups!AJ154)</f>
        <v/>
      </c>
      <c r="U161" s="6" t="str">
        <f>IF(ISERROR(lookups!AM154),"",lookups!AM154)</f>
        <v/>
      </c>
      <c r="V161" s="6" t="str">
        <f>IF(ISERROR(lookups!AP154),"",lookups!AP154)</f>
        <v/>
      </c>
      <c r="W161" s="6" t="str">
        <f>IF(ISERROR(lookups!AS154),"",lookups!AS154)</f>
        <v/>
      </c>
      <c r="X161" s="6" t="str">
        <f t="shared" si="13"/>
        <v/>
      </c>
      <c r="Y161" s="6" t="str">
        <f t="shared" si="14"/>
        <v/>
      </c>
      <c r="Z161" s="6" t="str">
        <f>IF(ISERROR(lookups!AX154),"",lookups!AX154)</f>
        <v/>
      </c>
      <c r="AA161" s="6" t="str">
        <f t="shared" si="15"/>
        <v/>
      </c>
      <c r="AB161" s="6" t="str">
        <f>IF(ISERROR(lookups!BB154),"",lookups!BB154)</f>
        <v/>
      </c>
      <c r="AC161" s="6" t="str">
        <f>IF(ISERROR(lookups!BE154),"",lookups!BE154)</f>
        <v/>
      </c>
      <c r="AD161" s="123" t="str">
        <f>IF(ISERROR(lookups!Y154),"",lookups!Y154)</f>
        <v/>
      </c>
      <c r="AE161" s="6" t="str">
        <f>IF(ISERROR(lookups!AB154),"",lookups!AB154)</f>
        <v/>
      </c>
      <c r="AF161" s="6" t="str">
        <f>IF(ISERROR(lookups!AE154),"",lookups!AE154)</f>
        <v/>
      </c>
      <c r="AG161" s="6" t="str">
        <f>IF(ISERROR(lookups!AH154),"",lookups!AH154)</f>
        <v/>
      </c>
      <c r="AH161" s="6" t="str">
        <f>IF(ISERROR(lookups!AK154),"",lookups!AK154)</f>
        <v/>
      </c>
      <c r="AI161" s="6" t="str">
        <f>IF(ISERROR(lookups!AN154),"",lookups!AN154)</f>
        <v/>
      </c>
      <c r="AJ161" s="6" t="str">
        <f>IF(ISERROR(lookups!AQ154),"",lookups!AQ154)</f>
        <v/>
      </c>
      <c r="AK161" s="6" t="str">
        <f>IF(ISERROR(lookups!AT154),"",lookups!AT154)</f>
        <v/>
      </c>
      <c r="AL161" s="6" t="str">
        <f t="shared" si="16"/>
        <v/>
      </c>
      <c r="AM161" s="6" t="str">
        <f t="shared" si="17"/>
        <v/>
      </c>
      <c r="AN161" s="6" t="str">
        <f>IF(ISERROR(lookups!AY154),"",lookups!AY154)</f>
        <v/>
      </c>
      <c r="AO161" s="6" t="str">
        <f t="shared" si="18"/>
        <v/>
      </c>
      <c r="AP161" s="6" t="str">
        <f>IF(ISERROR(lookups!BC154),"",lookups!BC154)</f>
        <v/>
      </c>
      <c r="AQ161" s="124" t="str">
        <f>IF(ISERROR(lookups!BF154),"",lookups!BF154)</f>
        <v/>
      </c>
    </row>
    <row r="162" spans="2:43" x14ac:dyDescent="0.25">
      <c r="B162" s="123" t="str">
        <f>IF(ISERROR(lookups!W155),"",lookups!W155)</f>
        <v/>
      </c>
      <c r="C162" s="6" t="str">
        <f>IF(ISERROR(lookups!Z155),"",lookups!Z155)</f>
        <v/>
      </c>
      <c r="D162" s="6" t="str">
        <f>IF(ISERROR(lookups!AC155),"",lookups!AA155)</f>
        <v/>
      </c>
      <c r="E162" s="6" t="str">
        <f>IF(ISERROR(lookups!AF155),"",lookups!AF155)</f>
        <v/>
      </c>
      <c r="F162" s="6" t="str">
        <f>IF(ISERROR(lookups!AI155),"",lookups!AI155)</f>
        <v/>
      </c>
      <c r="G162" s="6" t="str">
        <f>IF(ISERROR(lookups!AL155),"",lookups!AL155)</f>
        <v/>
      </c>
      <c r="H162" s="6" t="str">
        <f>IF(ISERROR(lookups!AO155),"",lookups!AO155)</f>
        <v/>
      </c>
      <c r="I162" s="6" t="str">
        <f>IF(ISERROR(lookups!AR155),"",lookups!AR155)</f>
        <v/>
      </c>
      <c r="J162" s="6" t="str">
        <f>IF(ISERROR(lookups!AU155),"",lookups!AU155)</f>
        <v/>
      </c>
      <c r="K162" s="6" t="str">
        <f>IF(ISERROR(lookups!AU155),"",lookups!AV155)</f>
        <v/>
      </c>
      <c r="L162" s="6" t="str">
        <f>IF(ISERROR(lookups!AW155),"",lookups!AW155)</f>
        <v/>
      </c>
      <c r="M162" s="6" t="str">
        <f>IF(ISERROR(lookups!AY155),"",lookups!AZ155)</f>
        <v/>
      </c>
      <c r="N162" s="6" t="str">
        <f>IF(ISERROR(lookups!BA155),"",lookups!BA155)</f>
        <v/>
      </c>
      <c r="O162" s="6" t="str">
        <f>IF(ISERROR(lookups!BD155),"",lookups!BD155)</f>
        <v/>
      </c>
      <c r="P162" s="123" t="str">
        <f>IF(ISERROR(lookups!X155),"",lookups!X155)</f>
        <v/>
      </c>
      <c r="Q162" s="6" t="str">
        <f>IF(ISERROR(lookups!AA155),"",lookups!AA155)</f>
        <v/>
      </c>
      <c r="R162" s="6" t="str">
        <f>IF(ISERROR(lookups!AD155),"",lookups!AD155)</f>
        <v/>
      </c>
      <c r="S162" s="6" t="str">
        <f>IF(ISERROR(lookups!AG155),"",lookups!AG155)</f>
        <v/>
      </c>
      <c r="T162" s="6" t="str">
        <f>IF(ISERROR(lookups!AJ155),"",lookups!AJ155)</f>
        <v/>
      </c>
      <c r="U162" s="6" t="str">
        <f>IF(ISERROR(lookups!AM155),"",lookups!AM155)</f>
        <v/>
      </c>
      <c r="V162" s="6" t="str">
        <f>IF(ISERROR(lookups!AP155),"",lookups!AP155)</f>
        <v/>
      </c>
      <c r="W162" s="6" t="str">
        <f>IF(ISERROR(lookups!AS155),"",lookups!AS155)</f>
        <v/>
      </c>
      <c r="X162" s="6" t="str">
        <f t="shared" si="13"/>
        <v/>
      </c>
      <c r="Y162" s="6" t="str">
        <f t="shared" si="14"/>
        <v/>
      </c>
      <c r="Z162" s="6" t="str">
        <f>IF(ISERROR(lookups!AX155),"",lookups!AX155)</f>
        <v/>
      </c>
      <c r="AA162" s="6" t="str">
        <f t="shared" si="15"/>
        <v/>
      </c>
      <c r="AB162" s="6" t="str">
        <f>IF(ISERROR(lookups!BB155),"",lookups!BB155)</f>
        <v/>
      </c>
      <c r="AC162" s="6" t="str">
        <f>IF(ISERROR(lookups!BE155),"",lookups!BE155)</f>
        <v/>
      </c>
      <c r="AD162" s="123" t="str">
        <f>IF(ISERROR(lookups!Y155),"",lookups!Y155)</f>
        <v/>
      </c>
      <c r="AE162" s="6" t="str">
        <f>IF(ISERROR(lookups!AB155),"",lookups!AB155)</f>
        <v/>
      </c>
      <c r="AF162" s="6" t="str">
        <f>IF(ISERROR(lookups!AE155),"",lookups!AE155)</f>
        <v/>
      </c>
      <c r="AG162" s="6" t="str">
        <f>IF(ISERROR(lookups!AH155),"",lookups!AH155)</f>
        <v/>
      </c>
      <c r="AH162" s="6" t="str">
        <f>IF(ISERROR(lookups!AK155),"",lookups!AK155)</f>
        <v/>
      </c>
      <c r="AI162" s="6" t="str">
        <f>IF(ISERROR(lookups!AN155),"",lookups!AN155)</f>
        <v/>
      </c>
      <c r="AJ162" s="6" t="str">
        <f>IF(ISERROR(lookups!AQ155),"",lookups!AQ155)</f>
        <v/>
      </c>
      <c r="AK162" s="6" t="str">
        <f>IF(ISERROR(lookups!AT155),"",lookups!AT155)</f>
        <v/>
      </c>
      <c r="AL162" s="6" t="str">
        <f t="shared" si="16"/>
        <v/>
      </c>
      <c r="AM162" s="6" t="str">
        <f t="shared" si="17"/>
        <v/>
      </c>
      <c r="AN162" s="6" t="str">
        <f>IF(ISERROR(lookups!AY155),"",lookups!AY155)</f>
        <v/>
      </c>
      <c r="AO162" s="6" t="str">
        <f t="shared" si="18"/>
        <v/>
      </c>
      <c r="AP162" s="6" t="str">
        <f>IF(ISERROR(lookups!BC155),"",lookups!BC155)</f>
        <v/>
      </c>
      <c r="AQ162" s="124" t="str">
        <f>IF(ISERROR(lookups!BF155),"",lookups!BF155)</f>
        <v/>
      </c>
    </row>
    <row r="163" spans="2:43" x14ac:dyDescent="0.25">
      <c r="B163" s="123" t="str">
        <f>IF(ISERROR(lookups!W156),"",lookups!W156)</f>
        <v/>
      </c>
      <c r="C163" s="6" t="str">
        <f>IF(ISERROR(lookups!Z156),"",lookups!Z156)</f>
        <v/>
      </c>
      <c r="D163" s="6" t="str">
        <f>IF(ISERROR(lookups!AC156),"",lookups!AA156)</f>
        <v/>
      </c>
      <c r="E163" s="6" t="str">
        <f>IF(ISERROR(lookups!AF156),"",lookups!AF156)</f>
        <v/>
      </c>
      <c r="F163" s="6" t="str">
        <f>IF(ISERROR(lookups!AI156),"",lookups!AI156)</f>
        <v/>
      </c>
      <c r="G163" s="6" t="str">
        <f>IF(ISERROR(lookups!AL156),"",lookups!AL156)</f>
        <v/>
      </c>
      <c r="H163" s="6" t="str">
        <f>IF(ISERROR(lookups!AO156),"",lookups!AO156)</f>
        <v/>
      </c>
      <c r="I163" s="6" t="str">
        <f>IF(ISERROR(lookups!AR156),"",lookups!AR156)</f>
        <v/>
      </c>
      <c r="J163" s="6" t="str">
        <f>IF(ISERROR(lookups!AU156),"",lookups!AU156)</f>
        <v/>
      </c>
      <c r="K163" s="6" t="str">
        <f>IF(ISERROR(lookups!AU156),"",lookups!AV156)</f>
        <v/>
      </c>
      <c r="L163" s="6" t="str">
        <f>IF(ISERROR(lookups!AW156),"",lookups!AW156)</f>
        <v/>
      </c>
      <c r="M163" s="6" t="str">
        <f>IF(ISERROR(lookups!AY156),"",lookups!AZ156)</f>
        <v/>
      </c>
      <c r="N163" s="6" t="str">
        <f>IF(ISERROR(lookups!BA156),"",lookups!BA156)</f>
        <v/>
      </c>
      <c r="O163" s="6" t="str">
        <f>IF(ISERROR(lookups!BD156),"",lookups!BD156)</f>
        <v/>
      </c>
      <c r="P163" s="123" t="str">
        <f>IF(ISERROR(lookups!X156),"",lookups!X156)</f>
        <v/>
      </c>
      <c r="Q163" s="6" t="str">
        <f>IF(ISERROR(lookups!AA156),"",lookups!AA156)</f>
        <v/>
      </c>
      <c r="R163" s="6" t="str">
        <f>IF(ISERROR(lookups!AD156),"",lookups!AD156)</f>
        <v/>
      </c>
      <c r="S163" s="6" t="str">
        <f>IF(ISERROR(lookups!AG156),"",lookups!AG156)</f>
        <v/>
      </c>
      <c r="T163" s="6" t="str">
        <f>IF(ISERROR(lookups!AJ156),"",lookups!AJ156)</f>
        <v/>
      </c>
      <c r="U163" s="6" t="str">
        <f>IF(ISERROR(lookups!AM156),"",lookups!AM156)</f>
        <v/>
      </c>
      <c r="V163" s="6" t="str">
        <f>IF(ISERROR(lookups!AP156),"",lookups!AP156)</f>
        <v/>
      </c>
      <c r="W163" s="6" t="str">
        <f>IF(ISERROR(lookups!AS156),"",lookups!AS156)</f>
        <v/>
      </c>
      <c r="X163" s="6" t="str">
        <f t="shared" si="13"/>
        <v/>
      </c>
      <c r="Y163" s="6" t="str">
        <f t="shared" si="14"/>
        <v/>
      </c>
      <c r="Z163" s="6" t="str">
        <f>IF(ISERROR(lookups!AX156),"",lookups!AX156)</f>
        <v/>
      </c>
      <c r="AA163" s="6" t="str">
        <f t="shared" si="15"/>
        <v/>
      </c>
      <c r="AB163" s="6" t="str">
        <f>IF(ISERROR(lookups!BB156),"",lookups!BB156)</f>
        <v/>
      </c>
      <c r="AC163" s="6" t="str">
        <f>IF(ISERROR(lookups!BE156),"",lookups!BE156)</f>
        <v/>
      </c>
      <c r="AD163" s="123" t="str">
        <f>IF(ISERROR(lookups!Y156),"",lookups!Y156)</f>
        <v/>
      </c>
      <c r="AE163" s="6" t="str">
        <f>IF(ISERROR(lookups!AB156),"",lookups!AB156)</f>
        <v/>
      </c>
      <c r="AF163" s="6" t="str">
        <f>IF(ISERROR(lookups!AE156),"",lookups!AE156)</f>
        <v/>
      </c>
      <c r="AG163" s="6" t="str">
        <f>IF(ISERROR(lookups!AH156),"",lookups!AH156)</f>
        <v/>
      </c>
      <c r="AH163" s="6" t="str">
        <f>IF(ISERROR(lookups!AK156),"",lookups!AK156)</f>
        <v/>
      </c>
      <c r="AI163" s="6" t="str">
        <f>IF(ISERROR(lookups!AN156),"",lookups!AN156)</f>
        <v/>
      </c>
      <c r="AJ163" s="6" t="str">
        <f>IF(ISERROR(lookups!AQ156),"",lookups!AQ156)</f>
        <v/>
      </c>
      <c r="AK163" s="6" t="str">
        <f>IF(ISERROR(lookups!AT156),"",lookups!AT156)</f>
        <v/>
      </c>
      <c r="AL163" s="6" t="str">
        <f t="shared" si="16"/>
        <v/>
      </c>
      <c r="AM163" s="6" t="str">
        <f t="shared" si="17"/>
        <v/>
      </c>
      <c r="AN163" s="6" t="str">
        <f>IF(ISERROR(lookups!AY156),"",lookups!AY156)</f>
        <v/>
      </c>
      <c r="AO163" s="6" t="str">
        <f t="shared" si="18"/>
        <v/>
      </c>
      <c r="AP163" s="6" t="str">
        <f>IF(ISERROR(lookups!BC156),"",lookups!BC156)</f>
        <v/>
      </c>
      <c r="AQ163" s="124" t="str">
        <f>IF(ISERROR(lookups!BF156),"",lookups!BF156)</f>
        <v/>
      </c>
    </row>
    <row r="164" spans="2:43" x14ac:dyDescent="0.25">
      <c r="B164" s="123" t="str">
        <f>IF(ISERROR(lookups!W157),"",lookups!W157)</f>
        <v/>
      </c>
      <c r="C164" s="6" t="str">
        <f>IF(ISERROR(lookups!Z157),"",lookups!Z157)</f>
        <v/>
      </c>
      <c r="D164" s="6" t="str">
        <f>IF(ISERROR(lookups!AC157),"",lookups!AA157)</f>
        <v/>
      </c>
      <c r="E164" s="6" t="str">
        <f>IF(ISERROR(lookups!AF157),"",lookups!AF157)</f>
        <v/>
      </c>
      <c r="F164" s="6" t="str">
        <f>IF(ISERROR(lookups!AI157),"",lookups!AI157)</f>
        <v/>
      </c>
      <c r="G164" s="6" t="str">
        <f>IF(ISERROR(lookups!AL157),"",lookups!AL157)</f>
        <v/>
      </c>
      <c r="H164" s="6" t="str">
        <f>IF(ISERROR(lookups!AO157),"",lookups!AO157)</f>
        <v/>
      </c>
      <c r="I164" s="6" t="str">
        <f>IF(ISERROR(lookups!AR157),"",lookups!AR157)</f>
        <v/>
      </c>
      <c r="J164" s="6" t="str">
        <f>IF(ISERROR(lookups!AU157),"",lookups!AU157)</f>
        <v/>
      </c>
      <c r="K164" s="6" t="str">
        <f>IF(ISERROR(lookups!AU157),"",lookups!AV157)</f>
        <v/>
      </c>
      <c r="L164" s="6" t="str">
        <f>IF(ISERROR(lookups!AW157),"",lookups!AW157)</f>
        <v/>
      </c>
      <c r="M164" s="6" t="str">
        <f>IF(ISERROR(lookups!AY157),"",lookups!AZ157)</f>
        <v/>
      </c>
      <c r="N164" s="6" t="str">
        <f>IF(ISERROR(lookups!BA157),"",lookups!BA157)</f>
        <v/>
      </c>
      <c r="O164" s="6" t="str">
        <f>IF(ISERROR(lookups!BD157),"",lookups!BD157)</f>
        <v/>
      </c>
      <c r="P164" s="123" t="str">
        <f>IF(ISERROR(lookups!X157),"",lookups!X157)</f>
        <v/>
      </c>
      <c r="Q164" s="6" t="str">
        <f>IF(ISERROR(lookups!AA157),"",lookups!AA157)</f>
        <v/>
      </c>
      <c r="R164" s="6" t="str">
        <f>IF(ISERROR(lookups!AD157),"",lookups!AD157)</f>
        <v/>
      </c>
      <c r="S164" s="6" t="str">
        <f>IF(ISERROR(lookups!AG157),"",lookups!AG157)</f>
        <v/>
      </c>
      <c r="T164" s="6" t="str">
        <f>IF(ISERROR(lookups!AJ157),"",lookups!AJ157)</f>
        <v/>
      </c>
      <c r="U164" s="6" t="str">
        <f>IF(ISERROR(lookups!AM157),"",lookups!AM157)</f>
        <v/>
      </c>
      <c r="V164" s="6" t="str">
        <f>IF(ISERROR(lookups!AP157),"",lookups!AP157)</f>
        <v/>
      </c>
      <c r="W164" s="6" t="str">
        <f>IF(ISERROR(lookups!AS157),"",lookups!AS157)</f>
        <v/>
      </c>
      <c r="X164" s="6" t="str">
        <f t="shared" si="13"/>
        <v/>
      </c>
      <c r="Y164" s="6" t="str">
        <f t="shared" si="14"/>
        <v/>
      </c>
      <c r="Z164" s="6" t="str">
        <f>IF(ISERROR(lookups!AX157),"",lookups!AX157)</f>
        <v/>
      </c>
      <c r="AA164" s="6" t="str">
        <f t="shared" si="15"/>
        <v/>
      </c>
      <c r="AB164" s="6" t="str">
        <f>IF(ISERROR(lookups!BB157),"",lookups!BB157)</f>
        <v/>
      </c>
      <c r="AC164" s="6" t="str">
        <f>IF(ISERROR(lookups!BE157),"",lookups!BE157)</f>
        <v/>
      </c>
      <c r="AD164" s="123" t="str">
        <f>IF(ISERROR(lookups!Y157),"",lookups!Y157)</f>
        <v/>
      </c>
      <c r="AE164" s="6" t="str">
        <f>IF(ISERROR(lookups!AB157),"",lookups!AB157)</f>
        <v/>
      </c>
      <c r="AF164" s="6" t="str">
        <f>IF(ISERROR(lookups!AE157),"",lookups!AE157)</f>
        <v/>
      </c>
      <c r="AG164" s="6" t="str">
        <f>IF(ISERROR(lookups!AH157),"",lookups!AH157)</f>
        <v/>
      </c>
      <c r="AH164" s="6" t="str">
        <f>IF(ISERROR(lookups!AK157),"",lookups!AK157)</f>
        <v/>
      </c>
      <c r="AI164" s="6" t="str">
        <f>IF(ISERROR(lookups!AN157),"",lookups!AN157)</f>
        <v/>
      </c>
      <c r="AJ164" s="6" t="str">
        <f>IF(ISERROR(lookups!AQ157),"",lookups!AQ157)</f>
        <v/>
      </c>
      <c r="AK164" s="6" t="str">
        <f>IF(ISERROR(lookups!AT157),"",lookups!AT157)</f>
        <v/>
      </c>
      <c r="AL164" s="6" t="str">
        <f t="shared" si="16"/>
        <v/>
      </c>
      <c r="AM164" s="6" t="str">
        <f t="shared" si="17"/>
        <v/>
      </c>
      <c r="AN164" s="6" t="str">
        <f>IF(ISERROR(lookups!AY157),"",lookups!AY157)</f>
        <v/>
      </c>
      <c r="AO164" s="6" t="str">
        <f t="shared" si="18"/>
        <v/>
      </c>
      <c r="AP164" s="6" t="str">
        <f>IF(ISERROR(lookups!BC157),"",lookups!BC157)</f>
        <v/>
      </c>
      <c r="AQ164" s="124" t="str">
        <f>IF(ISERROR(lookups!BF157),"",lookups!BF157)</f>
        <v/>
      </c>
    </row>
    <row r="165" spans="2:43" x14ac:dyDescent="0.25">
      <c r="B165" s="123" t="str">
        <f>IF(ISERROR(lookups!W158),"",lookups!W158)</f>
        <v/>
      </c>
      <c r="C165" s="6" t="str">
        <f>IF(ISERROR(lookups!Z158),"",lookups!Z158)</f>
        <v/>
      </c>
      <c r="D165" s="6" t="str">
        <f>IF(ISERROR(lookups!AC158),"",lookups!AA158)</f>
        <v/>
      </c>
      <c r="E165" s="6" t="str">
        <f>IF(ISERROR(lookups!AF158),"",lookups!AF158)</f>
        <v/>
      </c>
      <c r="F165" s="6" t="str">
        <f>IF(ISERROR(lookups!AI158),"",lookups!AI158)</f>
        <v/>
      </c>
      <c r="G165" s="6" t="str">
        <f>IF(ISERROR(lookups!AL158),"",lookups!AL158)</f>
        <v/>
      </c>
      <c r="H165" s="6" t="str">
        <f>IF(ISERROR(lookups!AO158),"",lookups!AO158)</f>
        <v/>
      </c>
      <c r="I165" s="6" t="str">
        <f>IF(ISERROR(lookups!AR158),"",lookups!AR158)</f>
        <v/>
      </c>
      <c r="J165" s="6" t="str">
        <f>IF(ISERROR(lookups!AU158),"",lookups!AU158)</f>
        <v/>
      </c>
      <c r="K165" s="6" t="str">
        <f>IF(ISERROR(lookups!AU158),"",lookups!AV158)</f>
        <v/>
      </c>
      <c r="L165" s="6" t="str">
        <f>IF(ISERROR(lookups!AW158),"",lookups!AW158)</f>
        <v/>
      </c>
      <c r="M165" s="6" t="str">
        <f>IF(ISERROR(lookups!AY158),"",lookups!AZ158)</f>
        <v/>
      </c>
      <c r="N165" s="6" t="str">
        <f>IF(ISERROR(lookups!BA158),"",lookups!BA158)</f>
        <v/>
      </c>
      <c r="O165" s="6" t="str">
        <f>IF(ISERROR(lookups!BD158),"",lookups!BD158)</f>
        <v/>
      </c>
      <c r="P165" s="123" t="str">
        <f>IF(ISERROR(lookups!X158),"",lookups!X158)</f>
        <v/>
      </c>
      <c r="Q165" s="6" t="str">
        <f>IF(ISERROR(lookups!AA158),"",lookups!AA158)</f>
        <v/>
      </c>
      <c r="R165" s="6" t="str">
        <f>IF(ISERROR(lookups!AD158),"",lookups!AD158)</f>
        <v/>
      </c>
      <c r="S165" s="6" t="str">
        <f>IF(ISERROR(lookups!AG158),"",lookups!AG158)</f>
        <v/>
      </c>
      <c r="T165" s="6" t="str">
        <f>IF(ISERROR(lookups!AJ158),"",lookups!AJ158)</f>
        <v/>
      </c>
      <c r="U165" s="6" t="str">
        <f>IF(ISERROR(lookups!AM158),"",lookups!AM158)</f>
        <v/>
      </c>
      <c r="V165" s="6" t="str">
        <f>IF(ISERROR(lookups!AP158),"",lookups!AP158)</f>
        <v/>
      </c>
      <c r="W165" s="6" t="str">
        <f>IF(ISERROR(lookups!AS158),"",lookups!AS158)</f>
        <v/>
      </c>
      <c r="X165" s="6" t="str">
        <f t="shared" si="13"/>
        <v/>
      </c>
      <c r="Y165" s="6" t="str">
        <f t="shared" si="14"/>
        <v/>
      </c>
      <c r="Z165" s="6" t="str">
        <f>IF(ISERROR(lookups!AX158),"",lookups!AX158)</f>
        <v/>
      </c>
      <c r="AA165" s="6" t="str">
        <f t="shared" si="15"/>
        <v/>
      </c>
      <c r="AB165" s="6" t="str">
        <f>IF(ISERROR(lookups!BB158),"",lookups!BB158)</f>
        <v/>
      </c>
      <c r="AC165" s="6" t="str">
        <f>IF(ISERROR(lookups!BE158),"",lookups!BE158)</f>
        <v/>
      </c>
      <c r="AD165" s="123" t="str">
        <f>IF(ISERROR(lookups!Y158),"",lookups!Y158)</f>
        <v/>
      </c>
      <c r="AE165" s="6" t="str">
        <f>IF(ISERROR(lookups!AB158),"",lookups!AB158)</f>
        <v/>
      </c>
      <c r="AF165" s="6" t="str">
        <f>IF(ISERROR(lookups!AE158),"",lookups!AE158)</f>
        <v/>
      </c>
      <c r="AG165" s="6" t="str">
        <f>IF(ISERROR(lookups!AH158),"",lookups!AH158)</f>
        <v/>
      </c>
      <c r="AH165" s="6" t="str">
        <f>IF(ISERROR(lookups!AK158),"",lookups!AK158)</f>
        <v/>
      </c>
      <c r="AI165" s="6" t="str">
        <f>IF(ISERROR(lookups!AN158),"",lookups!AN158)</f>
        <v/>
      </c>
      <c r="AJ165" s="6" t="str">
        <f>IF(ISERROR(lookups!AQ158),"",lookups!AQ158)</f>
        <v/>
      </c>
      <c r="AK165" s="6" t="str">
        <f>IF(ISERROR(lookups!AT158),"",lookups!AT158)</f>
        <v/>
      </c>
      <c r="AL165" s="6" t="str">
        <f t="shared" si="16"/>
        <v/>
      </c>
      <c r="AM165" s="6" t="str">
        <f t="shared" si="17"/>
        <v/>
      </c>
      <c r="AN165" s="6" t="str">
        <f>IF(ISERROR(lookups!AY158),"",lookups!AY158)</f>
        <v/>
      </c>
      <c r="AO165" s="6" t="str">
        <f t="shared" si="18"/>
        <v/>
      </c>
      <c r="AP165" s="6" t="str">
        <f>IF(ISERROR(lookups!BC158),"",lookups!BC158)</f>
        <v/>
      </c>
      <c r="AQ165" s="124" t="str">
        <f>IF(ISERROR(lookups!BF158),"",lookups!BF158)</f>
        <v/>
      </c>
    </row>
    <row r="166" spans="2:43" x14ac:dyDescent="0.25">
      <c r="B166" s="123" t="str">
        <f>IF(ISERROR(lookups!W159),"",lookups!W159)</f>
        <v/>
      </c>
      <c r="C166" s="6" t="str">
        <f>IF(ISERROR(lookups!Z159),"",lookups!Z159)</f>
        <v/>
      </c>
      <c r="D166" s="6" t="str">
        <f>IF(ISERROR(lookups!AC159),"",lookups!AA159)</f>
        <v/>
      </c>
      <c r="E166" s="6" t="str">
        <f>IF(ISERROR(lookups!AF159),"",lookups!AF159)</f>
        <v/>
      </c>
      <c r="F166" s="6" t="str">
        <f>IF(ISERROR(lookups!AI159),"",lookups!AI159)</f>
        <v/>
      </c>
      <c r="G166" s="6" t="str">
        <f>IF(ISERROR(lookups!AL159),"",lookups!AL159)</f>
        <v/>
      </c>
      <c r="H166" s="6" t="str">
        <f>IF(ISERROR(lookups!AO159),"",lookups!AO159)</f>
        <v/>
      </c>
      <c r="I166" s="6" t="str">
        <f>IF(ISERROR(lookups!AR159),"",lookups!AR159)</f>
        <v/>
      </c>
      <c r="J166" s="6" t="str">
        <f>IF(ISERROR(lookups!AU159),"",lookups!AU159)</f>
        <v/>
      </c>
      <c r="K166" s="6" t="str">
        <f>IF(ISERROR(lookups!AU159),"",lookups!AV159)</f>
        <v/>
      </c>
      <c r="L166" s="6" t="str">
        <f>IF(ISERROR(lookups!AW159),"",lookups!AW159)</f>
        <v/>
      </c>
      <c r="M166" s="6" t="str">
        <f>IF(ISERROR(lookups!AY159),"",lookups!AZ159)</f>
        <v/>
      </c>
      <c r="N166" s="6" t="str">
        <f>IF(ISERROR(lookups!BA159),"",lookups!BA159)</f>
        <v/>
      </c>
      <c r="O166" s="6" t="str">
        <f>IF(ISERROR(lookups!BD159),"",lookups!BD159)</f>
        <v/>
      </c>
      <c r="P166" s="123" t="str">
        <f>IF(ISERROR(lookups!X159),"",lookups!X159)</f>
        <v/>
      </c>
      <c r="Q166" s="6" t="str">
        <f>IF(ISERROR(lookups!AA159),"",lookups!AA159)</f>
        <v/>
      </c>
      <c r="R166" s="6" t="str">
        <f>IF(ISERROR(lookups!AD159),"",lookups!AD159)</f>
        <v/>
      </c>
      <c r="S166" s="6" t="str">
        <f>IF(ISERROR(lookups!AG159),"",lookups!AG159)</f>
        <v/>
      </c>
      <c r="T166" s="6" t="str">
        <f>IF(ISERROR(lookups!AJ159),"",lookups!AJ159)</f>
        <v/>
      </c>
      <c r="U166" s="6" t="str">
        <f>IF(ISERROR(lookups!AM159),"",lookups!AM159)</f>
        <v/>
      </c>
      <c r="V166" s="6" t="str">
        <f>IF(ISERROR(lookups!AP159),"",lookups!AP159)</f>
        <v/>
      </c>
      <c r="W166" s="6" t="str">
        <f>IF(ISERROR(lookups!AS159),"",lookups!AS159)</f>
        <v/>
      </c>
      <c r="X166" s="6" t="str">
        <f t="shared" si="13"/>
        <v/>
      </c>
      <c r="Y166" s="6" t="str">
        <f t="shared" si="14"/>
        <v/>
      </c>
      <c r="Z166" s="6" t="str">
        <f>IF(ISERROR(lookups!AX159),"",lookups!AX159)</f>
        <v/>
      </c>
      <c r="AA166" s="6" t="str">
        <f t="shared" si="15"/>
        <v/>
      </c>
      <c r="AB166" s="6" t="str">
        <f>IF(ISERROR(lookups!BB159),"",lookups!BB159)</f>
        <v/>
      </c>
      <c r="AC166" s="6" t="str">
        <f>IF(ISERROR(lookups!BE159),"",lookups!BE159)</f>
        <v/>
      </c>
      <c r="AD166" s="123" t="str">
        <f>IF(ISERROR(lookups!Y159),"",lookups!Y159)</f>
        <v/>
      </c>
      <c r="AE166" s="6" t="str">
        <f>IF(ISERROR(lookups!AB159),"",lookups!AB159)</f>
        <v/>
      </c>
      <c r="AF166" s="6" t="str">
        <f>IF(ISERROR(lookups!AE159),"",lookups!AE159)</f>
        <v/>
      </c>
      <c r="AG166" s="6" t="str">
        <f>IF(ISERROR(lookups!AH159),"",lookups!AH159)</f>
        <v/>
      </c>
      <c r="AH166" s="6" t="str">
        <f>IF(ISERROR(lookups!AK159),"",lookups!AK159)</f>
        <v/>
      </c>
      <c r="AI166" s="6" t="str">
        <f>IF(ISERROR(lookups!AN159),"",lookups!AN159)</f>
        <v/>
      </c>
      <c r="AJ166" s="6" t="str">
        <f>IF(ISERROR(lookups!AQ159),"",lookups!AQ159)</f>
        <v/>
      </c>
      <c r="AK166" s="6" t="str">
        <f>IF(ISERROR(lookups!AT159),"",lookups!AT159)</f>
        <v/>
      </c>
      <c r="AL166" s="6" t="str">
        <f t="shared" si="16"/>
        <v/>
      </c>
      <c r="AM166" s="6" t="str">
        <f t="shared" si="17"/>
        <v/>
      </c>
      <c r="AN166" s="6" t="str">
        <f>IF(ISERROR(lookups!AY159),"",lookups!AY159)</f>
        <v/>
      </c>
      <c r="AO166" s="6" t="str">
        <f t="shared" si="18"/>
        <v/>
      </c>
      <c r="AP166" s="6" t="str">
        <f>IF(ISERROR(lookups!BC159),"",lookups!BC159)</f>
        <v/>
      </c>
      <c r="AQ166" s="124" t="str">
        <f>IF(ISERROR(lookups!BF159),"",lookups!BF159)</f>
        <v/>
      </c>
    </row>
    <row r="167" spans="2:43" x14ac:dyDescent="0.25">
      <c r="B167" s="123" t="str">
        <f>IF(ISERROR(lookups!W160),"",lookups!W160)</f>
        <v/>
      </c>
      <c r="C167" s="6" t="str">
        <f>IF(ISERROR(lookups!Z160),"",lookups!Z160)</f>
        <v/>
      </c>
      <c r="D167" s="6" t="str">
        <f>IF(ISERROR(lookups!AC160),"",lookups!AA160)</f>
        <v/>
      </c>
      <c r="E167" s="6" t="str">
        <f>IF(ISERROR(lookups!AF160),"",lookups!AF160)</f>
        <v/>
      </c>
      <c r="F167" s="6" t="str">
        <f>IF(ISERROR(lookups!AI160),"",lookups!AI160)</f>
        <v/>
      </c>
      <c r="G167" s="6" t="str">
        <f>IF(ISERROR(lookups!AL160),"",lookups!AL160)</f>
        <v/>
      </c>
      <c r="H167" s="6" t="str">
        <f>IF(ISERROR(lookups!AO160),"",lookups!AO160)</f>
        <v/>
      </c>
      <c r="I167" s="6" t="str">
        <f>IF(ISERROR(lookups!AR160),"",lookups!AR160)</f>
        <v/>
      </c>
      <c r="J167" s="6" t="str">
        <f>IF(ISERROR(lookups!AU160),"",lookups!AU160)</f>
        <v/>
      </c>
      <c r="K167" s="6" t="str">
        <f>IF(ISERROR(lookups!AU160),"",lookups!AV160)</f>
        <v/>
      </c>
      <c r="L167" s="6" t="str">
        <f>IF(ISERROR(lookups!AW160),"",lookups!AW160)</f>
        <v/>
      </c>
      <c r="M167" s="6" t="str">
        <f>IF(ISERROR(lookups!AY160),"",lookups!AZ160)</f>
        <v/>
      </c>
      <c r="N167" s="6" t="str">
        <f>IF(ISERROR(lookups!BA160),"",lookups!BA160)</f>
        <v/>
      </c>
      <c r="O167" s="6" t="str">
        <f>IF(ISERROR(lookups!BD160),"",lookups!BD160)</f>
        <v/>
      </c>
      <c r="P167" s="123" t="str">
        <f>IF(ISERROR(lookups!X160),"",lookups!X160)</f>
        <v/>
      </c>
      <c r="Q167" s="6" t="str">
        <f>IF(ISERROR(lookups!AA160),"",lookups!AA160)</f>
        <v/>
      </c>
      <c r="R167" s="6" t="str">
        <f>IF(ISERROR(lookups!AD160),"",lookups!AD160)</f>
        <v/>
      </c>
      <c r="S167" s="6" t="str">
        <f>IF(ISERROR(lookups!AG160),"",lookups!AG160)</f>
        <v/>
      </c>
      <c r="T167" s="6" t="str">
        <f>IF(ISERROR(lookups!AJ160),"",lookups!AJ160)</f>
        <v/>
      </c>
      <c r="U167" s="6" t="str">
        <f>IF(ISERROR(lookups!AM160),"",lookups!AM160)</f>
        <v/>
      </c>
      <c r="V167" s="6" t="str">
        <f>IF(ISERROR(lookups!AP160),"",lookups!AP160)</f>
        <v/>
      </c>
      <c r="W167" s="6" t="str">
        <f>IF(ISERROR(lookups!AS160),"",lookups!AS160)</f>
        <v/>
      </c>
      <c r="X167" s="6" t="str">
        <f t="shared" si="13"/>
        <v/>
      </c>
      <c r="Y167" s="6" t="str">
        <f t="shared" si="14"/>
        <v/>
      </c>
      <c r="Z167" s="6" t="str">
        <f>IF(ISERROR(lookups!AX160),"",lookups!AX160)</f>
        <v/>
      </c>
      <c r="AA167" s="6" t="str">
        <f t="shared" si="15"/>
        <v/>
      </c>
      <c r="AB167" s="6" t="str">
        <f>IF(ISERROR(lookups!BB160),"",lookups!BB160)</f>
        <v/>
      </c>
      <c r="AC167" s="6" t="str">
        <f>IF(ISERROR(lookups!BE160),"",lookups!BE160)</f>
        <v/>
      </c>
      <c r="AD167" s="123" t="str">
        <f>IF(ISERROR(lookups!Y160),"",lookups!Y160)</f>
        <v/>
      </c>
      <c r="AE167" s="6" t="str">
        <f>IF(ISERROR(lookups!AB160),"",lookups!AB160)</f>
        <v/>
      </c>
      <c r="AF167" s="6" t="str">
        <f>IF(ISERROR(lookups!AE160),"",lookups!AE160)</f>
        <v/>
      </c>
      <c r="AG167" s="6" t="str">
        <f>IF(ISERROR(lookups!AH160),"",lookups!AH160)</f>
        <v/>
      </c>
      <c r="AH167" s="6" t="str">
        <f>IF(ISERROR(lookups!AK160),"",lookups!AK160)</f>
        <v/>
      </c>
      <c r="AI167" s="6" t="str">
        <f>IF(ISERROR(lookups!AN160),"",lookups!AN160)</f>
        <v/>
      </c>
      <c r="AJ167" s="6" t="str">
        <f>IF(ISERROR(lookups!AQ160),"",lookups!AQ160)</f>
        <v/>
      </c>
      <c r="AK167" s="6" t="str">
        <f>IF(ISERROR(lookups!AT160),"",lookups!AT160)</f>
        <v/>
      </c>
      <c r="AL167" s="6" t="str">
        <f t="shared" si="16"/>
        <v/>
      </c>
      <c r="AM167" s="6" t="str">
        <f t="shared" si="17"/>
        <v/>
      </c>
      <c r="AN167" s="6" t="str">
        <f>IF(ISERROR(lookups!AY160),"",lookups!AY160)</f>
        <v/>
      </c>
      <c r="AO167" s="6" t="str">
        <f t="shared" si="18"/>
        <v/>
      </c>
      <c r="AP167" s="6" t="str">
        <f>IF(ISERROR(lookups!BC160),"",lookups!BC160)</f>
        <v/>
      </c>
      <c r="AQ167" s="124" t="str">
        <f>IF(ISERROR(lookups!BF160),"",lookups!BF160)</f>
        <v/>
      </c>
    </row>
    <row r="168" spans="2:43" x14ac:dyDescent="0.25">
      <c r="B168" s="123" t="str">
        <f>IF(ISERROR(lookups!W161),"",lookups!W161)</f>
        <v/>
      </c>
      <c r="C168" s="6" t="str">
        <f>IF(ISERROR(lookups!Z161),"",lookups!Z161)</f>
        <v/>
      </c>
      <c r="D168" s="6" t="str">
        <f>IF(ISERROR(lookups!AC161),"",lookups!AA161)</f>
        <v/>
      </c>
      <c r="E168" s="6" t="str">
        <f>IF(ISERROR(lookups!AF161),"",lookups!AF161)</f>
        <v/>
      </c>
      <c r="F168" s="6" t="str">
        <f>IF(ISERROR(lookups!AI161),"",lookups!AI161)</f>
        <v/>
      </c>
      <c r="G168" s="6" t="str">
        <f>IF(ISERROR(lookups!AL161),"",lookups!AL161)</f>
        <v/>
      </c>
      <c r="H168" s="6" t="str">
        <f>IF(ISERROR(lookups!AO161),"",lookups!AO161)</f>
        <v/>
      </c>
      <c r="I168" s="6" t="str">
        <f>IF(ISERROR(lookups!AR161),"",lookups!AR161)</f>
        <v/>
      </c>
      <c r="J168" s="6" t="str">
        <f>IF(ISERROR(lookups!AU161),"",lookups!AU161)</f>
        <v/>
      </c>
      <c r="K168" s="6" t="str">
        <f>IF(ISERROR(lookups!AU161),"",lookups!AV161)</f>
        <v/>
      </c>
      <c r="L168" s="6" t="str">
        <f>IF(ISERROR(lookups!AW161),"",lookups!AW161)</f>
        <v/>
      </c>
      <c r="M168" s="6" t="str">
        <f>IF(ISERROR(lookups!AY161),"",lookups!AZ161)</f>
        <v/>
      </c>
      <c r="N168" s="6" t="str">
        <f>IF(ISERROR(lookups!BA161),"",lookups!BA161)</f>
        <v/>
      </c>
      <c r="O168" s="6" t="str">
        <f>IF(ISERROR(lookups!BD161),"",lookups!BD161)</f>
        <v/>
      </c>
      <c r="P168" s="123" t="str">
        <f>IF(ISERROR(lookups!X161),"",lookups!X161)</f>
        <v/>
      </c>
      <c r="Q168" s="6" t="str">
        <f>IF(ISERROR(lookups!AA161),"",lookups!AA161)</f>
        <v/>
      </c>
      <c r="R168" s="6" t="str">
        <f>IF(ISERROR(lookups!AD161),"",lookups!AD161)</f>
        <v/>
      </c>
      <c r="S168" s="6" t="str">
        <f>IF(ISERROR(lookups!AG161),"",lookups!AG161)</f>
        <v/>
      </c>
      <c r="T168" s="6" t="str">
        <f>IF(ISERROR(lookups!AJ161),"",lookups!AJ161)</f>
        <v/>
      </c>
      <c r="U168" s="6" t="str">
        <f>IF(ISERROR(lookups!AM161),"",lookups!AM161)</f>
        <v/>
      </c>
      <c r="V168" s="6" t="str">
        <f>IF(ISERROR(lookups!AP161),"",lookups!AP161)</f>
        <v/>
      </c>
      <c r="W168" s="6" t="str">
        <f>IF(ISERROR(lookups!AS161),"",lookups!AS161)</f>
        <v/>
      </c>
      <c r="X168" s="6" t="str">
        <f t="shared" si="13"/>
        <v/>
      </c>
      <c r="Y168" s="6" t="str">
        <f t="shared" si="14"/>
        <v/>
      </c>
      <c r="Z168" s="6" t="str">
        <f>IF(ISERROR(lookups!AX161),"",lookups!AX161)</f>
        <v/>
      </c>
      <c r="AA168" s="6" t="str">
        <f t="shared" si="15"/>
        <v/>
      </c>
      <c r="AB168" s="6" t="str">
        <f>IF(ISERROR(lookups!BB161),"",lookups!BB161)</f>
        <v/>
      </c>
      <c r="AC168" s="6" t="str">
        <f>IF(ISERROR(lookups!BE161),"",lookups!BE161)</f>
        <v/>
      </c>
      <c r="AD168" s="123" t="str">
        <f>IF(ISERROR(lookups!Y161),"",lookups!Y161)</f>
        <v/>
      </c>
      <c r="AE168" s="6" t="str">
        <f>IF(ISERROR(lookups!AB161),"",lookups!AB161)</f>
        <v/>
      </c>
      <c r="AF168" s="6" t="str">
        <f>IF(ISERROR(lookups!AE161),"",lookups!AE161)</f>
        <v/>
      </c>
      <c r="AG168" s="6" t="str">
        <f>IF(ISERROR(lookups!AH161),"",lookups!AH161)</f>
        <v/>
      </c>
      <c r="AH168" s="6" t="str">
        <f>IF(ISERROR(lookups!AK161),"",lookups!AK161)</f>
        <v/>
      </c>
      <c r="AI168" s="6" t="str">
        <f>IF(ISERROR(lookups!AN161),"",lookups!AN161)</f>
        <v/>
      </c>
      <c r="AJ168" s="6" t="str">
        <f>IF(ISERROR(lookups!AQ161),"",lookups!AQ161)</f>
        <v/>
      </c>
      <c r="AK168" s="6" t="str">
        <f>IF(ISERROR(lookups!AT161),"",lookups!AT161)</f>
        <v/>
      </c>
      <c r="AL168" s="6" t="str">
        <f t="shared" si="16"/>
        <v/>
      </c>
      <c r="AM168" s="6" t="str">
        <f t="shared" si="17"/>
        <v/>
      </c>
      <c r="AN168" s="6" t="str">
        <f>IF(ISERROR(lookups!AY161),"",lookups!AY161)</f>
        <v/>
      </c>
      <c r="AO168" s="6" t="str">
        <f t="shared" si="18"/>
        <v/>
      </c>
      <c r="AP168" s="6" t="str">
        <f>IF(ISERROR(lookups!BC161),"",lookups!BC161)</f>
        <v/>
      </c>
      <c r="AQ168" s="124" t="str">
        <f>IF(ISERROR(lookups!BF161),"",lookups!BF161)</f>
        <v/>
      </c>
    </row>
    <row r="169" spans="2:43" x14ac:dyDescent="0.25">
      <c r="B169" s="123" t="str">
        <f>IF(ISERROR(lookups!W162),"",lookups!W162)</f>
        <v/>
      </c>
      <c r="C169" s="6" t="str">
        <f>IF(ISERROR(lookups!Z162),"",lookups!Z162)</f>
        <v/>
      </c>
      <c r="D169" s="6" t="str">
        <f>IF(ISERROR(lookups!AC162),"",lookups!AA162)</f>
        <v/>
      </c>
      <c r="E169" s="6" t="str">
        <f>IF(ISERROR(lookups!AF162),"",lookups!AF162)</f>
        <v/>
      </c>
      <c r="F169" s="6" t="str">
        <f>IF(ISERROR(lookups!AI162),"",lookups!AI162)</f>
        <v/>
      </c>
      <c r="G169" s="6" t="str">
        <f>IF(ISERROR(lookups!AL162),"",lookups!AL162)</f>
        <v/>
      </c>
      <c r="H169" s="6" t="str">
        <f>IF(ISERROR(lookups!AO162),"",lookups!AO162)</f>
        <v/>
      </c>
      <c r="I169" s="6" t="str">
        <f>IF(ISERROR(lookups!AR162),"",lookups!AR162)</f>
        <v/>
      </c>
      <c r="J169" s="6" t="str">
        <f>IF(ISERROR(lookups!AU162),"",lookups!AU162)</f>
        <v/>
      </c>
      <c r="K169" s="6" t="str">
        <f>IF(ISERROR(lookups!AU162),"",lookups!AV162)</f>
        <v/>
      </c>
      <c r="L169" s="6" t="str">
        <f>IF(ISERROR(lookups!AW162),"",lookups!AW162)</f>
        <v/>
      </c>
      <c r="M169" s="6" t="str">
        <f>IF(ISERROR(lookups!AY162),"",lookups!AZ162)</f>
        <v/>
      </c>
      <c r="N169" s="6" t="str">
        <f>IF(ISERROR(lookups!BA162),"",lookups!BA162)</f>
        <v/>
      </c>
      <c r="O169" s="6" t="str">
        <f>IF(ISERROR(lookups!BD162),"",lookups!BD162)</f>
        <v/>
      </c>
      <c r="P169" s="123" t="str">
        <f>IF(ISERROR(lookups!X162),"",lookups!X162)</f>
        <v/>
      </c>
      <c r="Q169" s="6" t="str">
        <f>IF(ISERROR(lookups!AA162),"",lookups!AA162)</f>
        <v/>
      </c>
      <c r="R169" s="6" t="str">
        <f>IF(ISERROR(lookups!AD162),"",lookups!AD162)</f>
        <v/>
      </c>
      <c r="S169" s="6" t="str">
        <f>IF(ISERROR(lookups!AG162),"",lookups!AG162)</f>
        <v/>
      </c>
      <c r="T169" s="6" t="str">
        <f>IF(ISERROR(lookups!AJ162),"",lookups!AJ162)</f>
        <v/>
      </c>
      <c r="U169" s="6" t="str">
        <f>IF(ISERROR(lookups!AM162),"",lookups!AM162)</f>
        <v/>
      </c>
      <c r="V169" s="6" t="str">
        <f>IF(ISERROR(lookups!AP162),"",lookups!AP162)</f>
        <v/>
      </c>
      <c r="W169" s="6" t="str">
        <f>IF(ISERROR(lookups!AS162),"",lookups!AS162)</f>
        <v/>
      </c>
      <c r="X169" s="6" t="str">
        <f t="shared" si="13"/>
        <v/>
      </c>
      <c r="Y169" s="6" t="str">
        <f t="shared" si="14"/>
        <v/>
      </c>
      <c r="Z169" s="6" t="str">
        <f>IF(ISERROR(lookups!AX162),"",lookups!AX162)</f>
        <v/>
      </c>
      <c r="AA169" s="6" t="str">
        <f t="shared" si="15"/>
        <v/>
      </c>
      <c r="AB169" s="6" t="str">
        <f>IF(ISERROR(lookups!BB162),"",lookups!BB162)</f>
        <v/>
      </c>
      <c r="AC169" s="6" t="str">
        <f>IF(ISERROR(lookups!BE162),"",lookups!BE162)</f>
        <v/>
      </c>
      <c r="AD169" s="123" t="str">
        <f>IF(ISERROR(lookups!Y162),"",lookups!Y162)</f>
        <v/>
      </c>
      <c r="AE169" s="6" t="str">
        <f>IF(ISERROR(lookups!AB162),"",lookups!AB162)</f>
        <v/>
      </c>
      <c r="AF169" s="6" t="str">
        <f>IF(ISERROR(lookups!AE162),"",lookups!AE162)</f>
        <v/>
      </c>
      <c r="AG169" s="6" t="str">
        <f>IF(ISERROR(lookups!AH162),"",lookups!AH162)</f>
        <v/>
      </c>
      <c r="AH169" s="6" t="str">
        <f>IF(ISERROR(lookups!AK162),"",lookups!AK162)</f>
        <v/>
      </c>
      <c r="AI169" s="6" t="str">
        <f>IF(ISERROR(lookups!AN162),"",lookups!AN162)</f>
        <v/>
      </c>
      <c r="AJ169" s="6" t="str">
        <f>IF(ISERROR(lookups!AQ162),"",lookups!AQ162)</f>
        <v/>
      </c>
      <c r="AK169" s="6" t="str">
        <f>IF(ISERROR(lookups!AT162),"",lookups!AT162)</f>
        <v/>
      </c>
      <c r="AL169" s="6" t="str">
        <f t="shared" si="16"/>
        <v/>
      </c>
      <c r="AM169" s="6" t="str">
        <f t="shared" si="17"/>
        <v/>
      </c>
      <c r="AN169" s="6" t="str">
        <f>IF(ISERROR(lookups!AY162),"",lookups!AY162)</f>
        <v/>
      </c>
      <c r="AO169" s="6" t="str">
        <f t="shared" si="18"/>
        <v/>
      </c>
      <c r="AP169" s="6" t="str">
        <f>IF(ISERROR(lookups!BC162),"",lookups!BC162)</f>
        <v/>
      </c>
      <c r="AQ169" s="124" t="str">
        <f>IF(ISERROR(lookups!BF162),"",lookups!BF162)</f>
        <v/>
      </c>
    </row>
    <row r="170" spans="2:43" x14ac:dyDescent="0.25">
      <c r="B170" s="123" t="str">
        <f>IF(ISERROR(lookups!W163),"",lookups!W163)</f>
        <v/>
      </c>
      <c r="C170" s="6" t="str">
        <f>IF(ISERROR(lookups!Z163),"",lookups!Z163)</f>
        <v/>
      </c>
      <c r="D170" s="6" t="str">
        <f>IF(ISERROR(lookups!AC163),"",lookups!AA163)</f>
        <v/>
      </c>
      <c r="E170" s="6" t="str">
        <f>IF(ISERROR(lookups!AF163),"",lookups!AF163)</f>
        <v/>
      </c>
      <c r="F170" s="6" t="str">
        <f>IF(ISERROR(lookups!AI163),"",lookups!AI163)</f>
        <v/>
      </c>
      <c r="G170" s="6" t="str">
        <f>IF(ISERROR(lookups!AL163),"",lookups!AL163)</f>
        <v/>
      </c>
      <c r="H170" s="6" t="str">
        <f>IF(ISERROR(lookups!AO163),"",lookups!AO163)</f>
        <v/>
      </c>
      <c r="I170" s="6" t="str">
        <f>IF(ISERROR(lookups!AR163),"",lookups!AR163)</f>
        <v/>
      </c>
      <c r="J170" s="6" t="str">
        <f>IF(ISERROR(lookups!AU163),"",lookups!AU163)</f>
        <v/>
      </c>
      <c r="K170" s="6" t="str">
        <f>IF(ISERROR(lookups!AU163),"",lookups!AV163)</f>
        <v/>
      </c>
      <c r="L170" s="6" t="str">
        <f>IF(ISERROR(lookups!AW163),"",lookups!AW163)</f>
        <v/>
      </c>
      <c r="M170" s="6" t="str">
        <f>IF(ISERROR(lookups!AY163),"",lookups!AZ163)</f>
        <v/>
      </c>
      <c r="N170" s="6" t="str">
        <f>IF(ISERROR(lookups!BA163),"",lookups!BA163)</f>
        <v/>
      </c>
      <c r="O170" s="6" t="str">
        <f>IF(ISERROR(lookups!BD163),"",lookups!BD163)</f>
        <v/>
      </c>
      <c r="P170" s="123" t="str">
        <f>IF(ISERROR(lookups!X163),"",lookups!X163)</f>
        <v/>
      </c>
      <c r="Q170" s="6" t="str">
        <f>IF(ISERROR(lookups!AA163),"",lookups!AA163)</f>
        <v/>
      </c>
      <c r="R170" s="6" t="str">
        <f>IF(ISERROR(lookups!AD163),"",lookups!AD163)</f>
        <v/>
      </c>
      <c r="S170" s="6" t="str">
        <f>IF(ISERROR(lookups!AG163),"",lookups!AG163)</f>
        <v/>
      </c>
      <c r="T170" s="6" t="str">
        <f>IF(ISERROR(lookups!AJ163),"",lookups!AJ163)</f>
        <v/>
      </c>
      <c r="U170" s="6" t="str">
        <f>IF(ISERROR(lookups!AM163),"",lookups!AM163)</f>
        <v/>
      </c>
      <c r="V170" s="6" t="str">
        <f>IF(ISERROR(lookups!AP163),"",lookups!AP163)</f>
        <v/>
      </c>
      <c r="W170" s="6" t="str">
        <f>IF(ISERROR(lookups!AS163),"",lookups!AS163)</f>
        <v/>
      </c>
      <c r="X170" s="6" t="str">
        <f t="shared" si="13"/>
        <v/>
      </c>
      <c r="Y170" s="6" t="str">
        <f t="shared" si="14"/>
        <v/>
      </c>
      <c r="Z170" s="6" t="str">
        <f>IF(ISERROR(lookups!AX163),"",lookups!AX163)</f>
        <v/>
      </c>
      <c r="AA170" s="6" t="str">
        <f t="shared" si="15"/>
        <v/>
      </c>
      <c r="AB170" s="6" t="str">
        <f>IF(ISERROR(lookups!BB163),"",lookups!BB163)</f>
        <v/>
      </c>
      <c r="AC170" s="6" t="str">
        <f>IF(ISERROR(lookups!BE163),"",lookups!BE163)</f>
        <v/>
      </c>
      <c r="AD170" s="123" t="str">
        <f>IF(ISERROR(lookups!Y163),"",lookups!Y163)</f>
        <v/>
      </c>
      <c r="AE170" s="6" t="str">
        <f>IF(ISERROR(lookups!AB163),"",lookups!AB163)</f>
        <v/>
      </c>
      <c r="AF170" s="6" t="str">
        <f>IF(ISERROR(lookups!AE163),"",lookups!AE163)</f>
        <v/>
      </c>
      <c r="AG170" s="6" t="str">
        <f>IF(ISERROR(lookups!AH163),"",lookups!AH163)</f>
        <v/>
      </c>
      <c r="AH170" s="6" t="str">
        <f>IF(ISERROR(lookups!AK163),"",lookups!AK163)</f>
        <v/>
      </c>
      <c r="AI170" s="6" t="str">
        <f>IF(ISERROR(lookups!AN163),"",lookups!AN163)</f>
        <v/>
      </c>
      <c r="AJ170" s="6" t="str">
        <f>IF(ISERROR(lookups!AQ163),"",lookups!AQ163)</f>
        <v/>
      </c>
      <c r="AK170" s="6" t="str">
        <f>IF(ISERROR(lookups!AT163),"",lookups!AT163)</f>
        <v/>
      </c>
      <c r="AL170" s="6" t="str">
        <f t="shared" si="16"/>
        <v/>
      </c>
      <c r="AM170" s="6" t="str">
        <f t="shared" si="17"/>
        <v/>
      </c>
      <c r="AN170" s="6" t="str">
        <f>IF(ISERROR(lookups!AY163),"",lookups!AY163)</f>
        <v/>
      </c>
      <c r="AO170" s="6" t="str">
        <f t="shared" si="18"/>
        <v/>
      </c>
      <c r="AP170" s="6" t="str">
        <f>IF(ISERROR(lookups!BC163),"",lookups!BC163)</f>
        <v/>
      </c>
      <c r="AQ170" s="124" t="str">
        <f>IF(ISERROR(lookups!BF163),"",lookups!BF163)</f>
        <v/>
      </c>
    </row>
    <row r="171" spans="2:43" x14ac:dyDescent="0.25">
      <c r="B171" s="123" t="str">
        <f>IF(ISERROR(lookups!W164),"",lookups!W164)</f>
        <v/>
      </c>
      <c r="C171" s="6" t="str">
        <f>IF(ISERROR(lookups!Z164),"",lookups!Z164)</f>
        <v/>
      </c>
      <c r="D171" s="6" t="str">
        <f>IF(ISERROR(lookups!AC164),"",lookups!AA164)</f>
        <v/>
      </c>
      <c r="E171" s="6" t="str">
        <f>IF(ISERROR(lookups!AF164),"",lookups!AF164)</f>
        <v/>
      </c>
      <c r="F171" s="6" t="str">
        <f>IF(ISERROR(lookups!AI164),"",lookups!AI164)</f>
        <v/>
      </c>
      <c r="G171" s="6" t="str">
        <f>IF(ISERROR(lookups!AL164),"",lookups!AL164)</f>
        <v/>
      </c>
      <c r="H171" s="6" t="str">
        <f>IF(ISERROR(lookups!AO164),"",lookups!AO164)</f>
        <v/>
      </c>
      <c r="I171" s="6" t="str">
        <f>IF(ISERROR(lookups!AR164),"",lookups!AR164)</f>
        <v/>
      </c>
      <c r="J171" s="6" t="str">
        <f>IF(ISERROR(lookups!AU164),"",lookups!AU164)</f>
        <v/>
      </c>
      <c r="K171" s="6" t="str">
        <f>IF(ISERROR(lookups!AU164),"",lookups!AV164)</f>
        <v/>
      </c>
      <c r="L171" s="6" t="str">
        <f>IF(ISERROR(lookups!AW164),"",lookups!AW164)</f>
        <v/>
      </c>
      <c r="M171" s="6" t="str">
        <f>IF(ISERROR(lookups!AY164),"",lookups!AZ164)</f>
        <v/>
      </c>
      <c r="N171" s="6" t="str">
        <f>IF(ISERROR(lookups!BA164),"",lookups!BA164)</f>
        <v/>
      </c>
      <c r="O171" s="6" t="str">
        <f>IF(ISERROR(lookups!BD164),"",lookups!BD164)</f>
        <v/>
      </c>
      <c r="P171" s="123" t="str">
        <f>IF(ISERROR(lookups!X164),"",lookups!X164)</f>
        <v/>
      </c>
      <c r="Q171" s="6" t="str">
        <f>IF(ISERROR(lookups!AA164),"",lookups!AA164)</f>
        <v/>
      </c>
      <c r="R171" s="6" t="str">
        <f>IF(ISERROR(lookups!AD164),"",lookups!AD164)</f>
        <v/>
      </c>
      <c r="S171" s="6" t="str">
        <f>IF(ISERROR(lookups!AG164),"",lookups!AG164)</f>
        <v/>
      </c>
      <c r="T171" s="6" t="str">
        <f>IF(ISERROR(lookups!AJ164),"",lookups!AJ164)</f>
        <v/>
      </c>
      <c r="U171" s="6" t="str">
        <f>IF(ISERROR(lookups!AM164),"",lookups!AM164)</f>
        <v/>
      </c>
      <c r="V171" s="6" t="str">
        <f>IF(ISERROR(lookups!AP164),"",lookups!AP164)</f>
        <v/>
      </c>
      <c r="W171" s="6" t="str">
        <f>IF(ISERROR(lookups!AS164),"",lookups!AS164)</f>
        <v/>
      </c>
      <c r="X171" s="6" t="str">
        <f t="shared" si="13"/>
        <v/>
      </c>
      <c r="Y171" s="6" t="str">
        <f t="shared" si="14"/>
        <v/>
      </c>
      <c r="Z171" s="6" t="str">
        <f>IF(ISERROR(lookups!AX164),"",lookups!AX164)</f>
        <v/>
      </c>
      <c r="AA171" s="6" t="str">
        <f t="shared" si="15"/>
        <v/>
      </c>
      <c r="AB171" s="6" t="str">
        <f>IF(ISERROR(lookups!BB164),"",lookups!BB164)</f>
        <v/>
      </c>
      <c r="AC171" s="6" t="str">
        <f>IF(ISERROR(lookups!BE164),"",lookups!BE164)</f>
        <v/>
      </c>
      <c r="AD171" s="123" t="str">
        <f>IF(ISERROR(lookups!Y164),"",lookups!Y164)</f>
        <v/>
      </c>
      <c r="AE171" s="6" t="str">
        <f>IF(ISERROR(lookups!AB164),"",lookups!AB164)</f>
        <v/>
      </c>
      <c r="AF171" s="6" t="str">
        <f>IF(ISERROR(lookups!AE164),"",lookups!AE164)</f>
        <v/>
      </c>
      <c r="AG171" s="6" t="str">
        <f>IF(ISERROR(lookups!AH164),"",lookups!AH164)</f>
        <v/>
      </c>
      <c r="AH171" s="6" t="str">
        <f>IF(ISERROR(lookups!AK164),"",lookups!AK164)</f>
        <v/>
      </c>
      <c r="AI171" s="6" t="str">
        <f>IF(ISERROR(lookups!AN164),"",lookups!AN164)</f>
        <v/>
      </c>
      <c r="AJ171" s="6" t="str">
        <f>IF(ISERROR(lookups!AQ164),"",lookups!AQ164)</f>
        <v/>
      </c>
      <c r="AK171" s="6" t="str">
        <f>IF(ISERROR(lookups!AT164),"",lookups!AT164)</f>
        <v/>
      </c>
      <c r="AL171" s="6" t="str">
        <f t="shared" si="16"/>
        <v/>
      </c>
      <c r="AM171" s="6" t="str">
        <f t="shared" si="17"/>
        <v/>
      </c>
      <c r="AN171" s="6" t="str">
        <f>IF(ISERROR(lookups!AY164),"",lookups!AY164)</f>
        <v/>
      </c>
      <c r="AO171" s="6" t="str">
        <f t="shared" si="18"/>
        <v/>
      </c>
      <c r="AP171" s="6" t="str">
        <f>IF(ISERROR(lookups!BC164),"",lookups!BC164)</f>
        <v/>
      </c>
      <c r="AQ171" s="124" t="str">
        <f>IF(ISERROR(lookups!BF164),"",lookups!BF164)</f>
        <v/>
      </c>
    </row>
    <row r="172" spans="2:43" x14ac:dyDescent="0.25">
      <c r="B172" s="123" t="str">
        <f>IF(ISERROR(lookups!W165),"",lookups!W165)</f>
        <v/>
      </c>
      <c r="C172" s="6" t="str">
        <f>IF(ISERROR(lookups!Z165),"",lookups!Z165)</f>
        <v/>
      </c>
      <c r="D172" s="6" t="str">
        <f>IF(ISERROR(lookups!AC165),"",lookups!AA165)</f>
        <v/>
      </c>
      <c r="E172" s="6" t="str">
        <f>IF(ISERROR(lookups!AF165),"",lookups!AF165)</f>
        <v/>
      </c>
      <c r="F172" s="6" t="str">
        <f>IF(ISERROR(lookups!AI165),"",lookups!AI165)</f>
        <v/>
      </c>
      <c r="G172" s="6" t="str">
        <f>IF(ISERROR(lookups!AL165),"",lookups!AL165)</f>
        <v/>
      </c>
      <c r="H172" s="6" t="str">
        <f>IF(ISERROR(lookups!AO165),"",lookups!AO165)</f>
        <v/>
      </c>
      <c r="I172" s="6" t="str">
        <f>IF(ISERROR(lookups!AR165),"",lookups!AR165)</f>
        <v/>
      </c>
      <c r="J172" s="6" t="str">
        <f>IF(ISERROR(lookups!AU165),"",lookups!AU165)</f>
        <v/>
      </c>
      <c r="K172" s="6" t="str">
        <f>IF(ISERROR(lookups!AU165),"",lookups!AV165)</f>
        <v/>
      </c>
      <c r="L172" s="6" t="str">
        <f>IF(ISERROR(lookups!AW165),"",lookups!AW165)</f>
        <v/>
      </c>
      <c r="M172" s="6" t="str">
        <f>IF(ISERROR(lookups!AY165),"",lookups!AZ165)</f>
        <v/>
      </c>
      <c r="N172" s="6" t="str">
        <f>IF(ISERROR(lookups!BA165),"",lookups!BA165)</f>
        <v/>
      </c>
      <c r="O172" s="6" t="str">
        <f>IF(ISERROR(lookups!BD165),"",lookups!BD165)</f>
        <v/>
      </c>
      <c r="P172" s="123" t="str">
        <f>IF(ISERROR(lookups!X165),"",lookups!X165)</f>
        <v/>
      </c>
      <c r="Q172" s="6" t="str">
        <f>IF(ISERROR(lookups!AA165),"",lookups!AA165)</f>
        <v/>
      </c>
      <c r="R172" s="6" t="str">
        <f>IF(ISERROR(lookups!AD165),"",lookups!AD165)</f>
        <v/>
      </c>
      <c r="S172" s="6" t="str">
        <f>IF(ISERROR(lookups!AG165),"",lookups!AG165)</f>
        <v/>
      </c>
      <c r="T172" s="6" t="str">
        <f>IF(ISERROR(lookups!AJ165),"",lookups!AJ165)</f>
        <v/>
      </c>
      <c r="U172" s="6" t="str">
        <f>IF(ISERROR(lookups!AM165),"",lookups!AM165)</f>
        <v/>
      </c>
      <c r="V172" s="6" t="str">
        <f>IF(ISERROR(lookups!AP165),"",lookups!AP165)</f>
        <v/>
      </c>
      <c r="W172" s="6" t="str">
        <f>IF(ISERROR(lookups!AS165),"",lookups!AS165)</f>
        <v/>
      </c>
      <c r="X172" s="6" t="str">
        <f t="shared" si="13"/>
        <v/>
      </c>
      <c r="Y172" s="6" t="str">
        <f t="shared" si="14"/>
        <v/>
      </c>
      <c r="Z172" s="6" t="str">
        <f>IF(ISERROR(lookups!AX165),"",lookups!AX165)</f>
        <v/>
      </c>
      <c r="AA172" s="6" t="str">
        <f t="shared" si="15"/>
        <v/>
      </c>
      <c r="AB172" s="6" t="str">
        <f>IF(ISERROR(lookups!BB165),"",lookups!BB165)</f>
        <v/>
      </c>
      <c r="AC172" s="6" t="str">
        <f>IF(ISERROR(lookups!BE165),"",lookups!BE165)</f>
        <v/>
      </c>
      <c r="AD172" s="123" t="str">
        <f>IF(ISERROR(lookups!Y165),"",lookups!Y165)</f>
        <v/>
      </c>
      <c r="AE172" s="6" t="str">
        <f>IF(ISERROR(lookups!AB165),"",lookups!AB165)</f>
        <v/>
      </c>
      <c r="AF172" s="6" t="str">
        <f>IF(ISERROR(lookups!AE165),"",lookups!AE165)</f>
        <v/>
      </c>
      <c r="AG172" s="6" t="str">
        <f>IF(ISERROR(lookups!AH165),"",lookups!AH165)</f>
        <v/>
      </c>
      <c r="AH172" s="6" t="str">
        <f>IF(ISERROR(lookups!AK165),"",lookups!AK165)</f>
        <v/>
      </c>
      <c r="AI172" s="6" t="str">
        <f>IF(ISERROR(lookups!AN165),"",lookups!AN165)</f>
        <v/>
      </c>
      <c r="AJ172" s="6" t="str">
        <f>IF(ISERROR(lookups!AQ165),"",lookups!AQ165)</f>
        <v/>
      </c>
      <c r="AK172" s="6" t="str">
        <f>IF(ISERROR(lookups!AT165),"",lookups!AT165)</f>
        <v/>
      </c>
      <c r="AL172" s="6" t="str">
        <f t="shared" si="16"/>
        <v/>
      </c>
      <c r="AM172" s="6" t="str">
        <f t="shared" si="17"/>
        <v/>
      </c>
      <c r="AN172" s="6" t="str">
        <f>IF(ISERROR(lookups!AY165),"",lookups!AY165)</f>
        <v/>
      </c>
      <c r="AO172" s="6" t="str">
        <f t="shared" si="18"/>
        <v/>
      </c>
      <c r="AP172" s="6" t="str">
        <f>IF(ISERROR(lookups!BC165),"",lookups!BC165)</f>
        <v/>
      </c>
      <c r="AQ172" s="124" t="str">
        <f>IF(ISERROR(lookups!BF165),"",lookups!BF165)</f>
        <v/>
      </c>
    </row>
    <row r="173" spans="2:43" x14ac:dyDescent="0.25">
      <c r="B173" s="123" t="str">
        <f>IF(ISERROR(lookups!W166),"",lookups!W166)</f>
        <v/>
      </c>
      <c r="C173" s="6" t="str">
        <f>IF(ISERROR(lookups!Z166),"",lookups!Z166)</f>
        <v/>
      </c>
      <c r="D173" s="6" t="str">
        <f>IF(ISERROR(lookups!AC166),"",lookups!AA166)</f>
        <v/>
      </c>
      <c r="E173" s="6" t="str">
        <f>IF(ISERROR(lookups!AF166),"",lookups!AF166)</f>
        <v/>
      </c>
      <c r="F173" s="6" t="str">
        <f>IF(ISERROR(lookups!AI166),"",lookups!AI166)</f>
        <v/>
      </c>
      <c r="G173" s="6" t="str">
        <f>IF(ISERROR(lookups!AL166),"",lookups!AL166)</f>
        <v/>
      </c>
      <c r="H173" s="6" t="str">
        <f>IF(ISERROR(lookups!AO166),"",lookups!AO166)</f>
        <v/>
      </c>
      <c r="I173" s="6" t="str">
        <f>IF(ISERROR(lookups!AR166),"",lookups!AR166)</f>
        <v/>
      </c>
      <c r="J173" s="6" t="str">
        <f>IF(ISERROR(lookups!AU166),"",lookups!AU166)</f>
        <v/>
      </c>
      <c r="K173" s="6" t="str">
        <f>IF(ISERROR(lookups!AU166),"",lookups!AV166)</f>
        <v/>
      </c>
      <c r="L173" s="6" t="str">
        <f>IF(ISERROR(lookups!AW166),"",lookups!AW166)</f>
        <v/>
      </c>
      <c r="M173" s="6" t="str">
        <f>IF(ISERROR(lookups!AY166),"",lookups!AZ166)</f>
        <v/>
      </c>
      <c r="N173" s="6" t="str">
        <f>IF(ISERROR(lookups!BA166),"",lookups!BA166)</f>
        <v/>
      </c>
      <c r="O173" s="6" t="str">
        <f>IF(ISERROR(lookups!BD166),"",lookups!BD166)</f>
        <v/>
      </c>
      <c r="P173" s="123" t="str">
        <f>IF(ISERROR(lookups!X166),"",lookups!X166)</f>
        <v/>
      </c>
      <c r="Q173" s="6" t="str">
        <f>IF(ISERROR(lookups!AA166),"",lookups!AA166)</f>
        <v/>
      </c>
      <c r="R173" s="6" t="str">
        <f>IF(ISERROR(lookups!AD166),"",lookups!AD166)</f>
        <v/>
      </c>
      <c r="S173" s="6" t="str">
        <f>IF(ISERROR(lookups!AG166),"",lookups!AG166)</f>
        <v/>
      </c>
      <c r="T173" s="6" t="str">
        <f>IF(ISERROR(lookups!AJ166),"",lookups!AJ166)</f>
        <v/>
      </c>
      <c r="U173" s="6" t="str">
        <f>IF(ISERROR(lookups!AM166),"",lookups!AM166)</f>
        <v/>
      </c>
      <c r="V173" s="6" t="str">
        <f>IF(ISERROR(lookups!AP166),"",lookups!AP166)</f>
        <v/>
      </c>
      <c r="W173" s="6" t="str">
        <f>IF(ISERROR(lookups!AS166),"",lookups!AS166)</f>
        <v/>
      </c>
      <c r="X173" s="6" t="str">
        <f t="shared" si="13"/>
        <v/>
      </c>
      <c r="Y173" s="6" t="str">
        <f t="shared" si="14"/>
        <v/>
      </c>
      <c r="Z173" s="6" t="str">
        <f>IF(ISERROR(lookups!AX166),"",lookups!AX166)</f>
        <v/>
      </c>
      <c r="AA173" s="6" t="str">
        <f t="shared" si="15"/>
        <v/>
      </c>
      <c r="AB173" s="6" t="str">
        <f>IF(ISERROR(lookups!BB166),"",lookups!BB166)</f>
        <v/>
      </c>
      <c r="AC173" s="6" t="str">
        <f>IF(ISERROR(lookups!BE166),"",lookups!BE166)</f>
        <v/>
      </c>
      <c r="AD173" s="123" t="str">
        <f>IF(ISERROR(lookups!Y166),"",lookups!Y166)</f>
        <v/>
      </c>
      <c r="AE173" s="6" t="str">
        <f>IF(ISERROR(lookups!AB166),"",lookups!AB166)</f>
        <v/>
      </c>
      <c r="AF173" s="6" t="str">
        <f>IF(ISERROR(lookups!AE166),"",lookups!AE166)</f>
        <v/>
      </c>
      <c r="AG173" s="6" t="str">
        <f>IF(ISERROR(lookups!AH166),"",lookups!AH166)</f>
        <v/>
      </c>
      <c r="AH173" s="6" t="str">
        <f>IF(ISERROR(lookups!AK166),"",lookups!AK166)</f>
        <v/>
      </c>
      <c r="AI173" s="6" t="str">
        <f>IF(ISERROR(lookups!AN166),"",lookups!AN166)</f>
        <v/>
      </c>
      <c r="AJ173" s="6" t="str">
        <f>IF(ISERROR(lookups!AQ166),"",lookups!AQ166)</f>
        <v/>
      </c>
      <c r="AK173" s="6" t="str">
        <f>IF(ISERROR(lookups!AT166),"",lookups!AT166)</f>
        <v/>
      </c>
      <c r="AL173" s="6" t="str">
        <f t="shared" si="16"/>
        <v/>
      </c>
      <c r="AM173" s="6" t="str">
        <f t="shared" si="17"/>
        <v/>
      </c>
      <c r="AN173" s="6" t="str">
        <f>IF(ISERROR(lookups!AY166),"",lookups!AY166)</f>
        <v/>
      </c>
      <c r="AO173" s="6" t="str">
        <f t="shared" si="18"/>
        <v/>
      </c>
      <c r="AP173" s="6" t="str">
        <f>IF(ISERROR(lookups!BC166),"",lookups!BC166)</f>
        <v/>
      </c>
      <c r="AQ173" s="124" t="str">
        <f>IF(ISERROR(lookups!BF166),"",lookups!BF166)</f>
        <v/>
      </c>
    </row>
    <row r="174" spans="2:43" x14ac:dyDescent="0.25">
      <c r="B174" s="123" t="str">
        <f>IF(ISERROR(lookups!W167),"",lookups!W167)</f>
        <v/>
      </c>
      <c r="C174" s="6" t="str">
        <f>IF(ISERROR(lookups!Z167),"",lookups!Z167)</f>
        <v/>
      </c>
      <c r="D174" s="6" t="str">
        <f>IF(ISERROR(lookups!AC167),"",lookups!AA167)</f>
        <v/>
      </c>
      <c r="E174" s="6" t="str">
        <f>IF(ISERROR(lookups!AF167),"",lookups!AF167)</f>
        <v/>
      </c>
      <c r="F174" s="6" t="str">
        <f>IF(ISERROR(lookups!AI167),"",lookups!AI167)</f>
        <v/>
      </c>
      <c r="G174" s="6" t="str">
        <f>IF(ISERROR(lookups!AL167),"",lookups!AL167)</f>
        <v/>
      </c>
      <c r="H174" s="6" t="str">
        <f>IF(ISERROR(lookups!AO167),"",lookups!AO167)</f>
        <v/>
      </c>
      <c r="I174" s="6" t="str">
        <f>IF(ISERROR(lookups!AR167),"",lookups!AR167)</f>
        <v/>
      </c>
      <c r="J174" s="6" t="str">
        <f>IF(ISERROR(lookups!AU167),"",lookups!AU167)</f>
        <v/>
      </c>
      <c r="K174" s="6" t="str">
        <f>IF(ISERROR(lookups!AU167),"",lookups!AV167)</f>
        <v/>
      </c>
      <c r="L174" s="6" t="str">
        <f>IF(ISERROR(lookups!AW167),"",lookups!AW167)</f>
        <v/>
      </c>
      <c r="M174" s="6" t="str">
        <f>IF(ISERROR(lookups!AY167),"",lookups!AZ167)</f>
        <v/>
      </c>
      <c r="N174" s="6" t="str">
        <f>IF(ISERROR(lookups!BA167),"",lookups!BA167)</f>
        <v/>
      </c>
      <c r="O174" s="6" t="str">
        <f>IF(ISERROR(lookups!BD167),"",lookups!BD167)</f>
        <v/>
      </c>
      <c r="P174" s="123" t="str">
        <f>IF(ISERROR(lookups!X167),"",lookups!X167)</f>
        <v/>
      </c>
      <c r="Q174" s="6" t="str">
        <f>IF(ISERROR(lookups!AA167),"",lookups!AA167)</f>
        <v/>
      </c>
      <c r="R174" s="6" t="str">
        <f>IF(ISERROR(lookups!AD167),"",lookups!AD167)</f>
        <v/>
      </c>
      <c r="S174" s="6" t="str">
        <f>IF(ISERROR(lookups!AG167),"",lookups!AG167)</f>
        <v/>
      </c>
      <c r="T174" s="6" t="str">
        <f>IF(ISERROR(lookups!AJ167),"",lookups!AJ167)</f>
        <v/>
      </c>
      <c r="U174" s="6" t="str">
        <f>IF(ISERROR(lookups!AM167),"",lookups!AM167)</f>
        <v/>
      </c>
      <c r="V174" s="6" t="str">
        <f>IF(ISERROR(lookups!AP167),"",lookups!AP167)</f>
        <v/>
      </c>
      <c r="W174" s="6" t="str">
        <f>IF(ISERROR(lookups!AS167),"",lookups!AS167)</f>
        <v/>
      </c>
      <c r="X174" s="6" t="str">
        <f t="shared" si="13"/>
        <v/>
      </c>
      <c r="Y174" s="6" t="str">
        <f t="shared" si="14"/>
        <v/>
      </c>
      <c r="Z174" s="6" t="str">
        <f>IF(ISERROR(lookups!AX167),"",lookups!AX167)</f>
        <v/>
      </c>
      <c r="AA174" s="6" t="str">
        <f t="shared" si="15"/>
        <v/>
      </c>
      <c r="AB174" s="6" t="str">
        <f>IF(ISERROR(lookups!BB167),"",lookups!BB167)</f>
        <v/>
      </c>
      <c r="AC174" s="6" t="str">
        <f>IF(ISERROR(lookups!BE167),"",lookups!BE167)</f>
        <v/>
      </c>
      <c r="AD174" s="123" t="str">
        <f>IF(ISERROR(lookups!Y167),"",lookups!Y167)</f>
        <v/>
      </c>
      <c r="AE174" s="6" t="str">
        <f>IF(ISERROR(lookups!AB167),"",lookups!AB167)</f>
        <v/>
      </c>
      <c r="AF174" s="6" t="str">
        <f>IF(ISERROR(lookups!AE167),"",lookups!AE167)</f>
        <v/>
      </c>
      <c r="AG174" s="6" t="str">
        <f>IF(ISERROR(lookups!AH167),"",lookups!AH167)</f>
        <v/>
      </c>
      <c r="AH174" s="6" t="str">
        <f>IF(ISERROR(lookups!AK167),"",lookups!AK167)</f>
        <v/>
      </c>
      <c r="AI174" s="6" t="str">
        <f>IF(ISERROR(lookups!AN167),"",lookups!AN167)</f>
        <v/>
      </c>
      <c r="AJ174" s="6" t="str">
        <f>IF(ISERROR(lookups!AQ167),"",lookups!AQ167)</f>
        <v/>
      </c>
      <c r="AK174" s="6" t="str">
        <f>IF(ISERROR(lookups!AT167),"",lookups!AT167)</f>
        <v/>
      </c>
      <c r="AL174" s="6" t="str">
        <f t="shared" si="16"/>
        <v/>
      </c>
      <c r="AM174" s="6" t="str">
        <f t="shared" si="17"/>
        <v/>
      </c>
      <c r="AN174" s="6" t="str">
        <f>IF(ISERROR(lookups!AY167),"",lookups!AY167)</f>
        <v/>
      </c>
      <c r="AO174" s="6" t="str">
        <f t="shared" si="18"/>
        <v/>
      </c>
      <c r="AP174" s="6" t="str">
        <f>IF(ISERROR(lookups!BC167),"",lookups!BC167)</f>
        <v/>
      </c>
      <c r="AQ174" s="124" t="str">
        <f>IF(ISERROR(lookups!BF167),"",lookups!BF167)</f>
        <v/>
      </c>
    </row>
    <row r="175" spans="2:43" x14ac:dyDescent="0.25">
      <c r="B175" s="123" t="str">
        <f>IF(ISERROR(lookups!W168),"",lookups!W168)</f>
        <v/>
      </c>
      <c r="C175" s="6" t="str">
        <f>IF(ISERROR(lookups!Z168),"",lookups!Z168)</f>
        <v/>
      </c>
      <c r="D175" s="6" t="str">
        <f>IF(ISERROR(lookups!AC168),"",lookups!AA168)</f>
        <v/>
      </c>
      <c r="E175" s="6" t="str">
        <f>IF(ISERROR(lookups!AF168),"",lookups!AF168)</f>
        <v/>
      </c>
      <c r="F175" s="6" t="str">
        <f>IF(ISERROR(lookups!AI168),"",lookups!AI168)</f>
        <v/>
      </c>
      <c r="G175" s="6" t="str">
        <f>IF(ISERROR(lookups!AL168),"",lookups!AL168)</f>
        <v/>
      </c>
      <c r="H175" s="6" t="str">
        <f>IF(ISERROR(lookups!AO168),"",lookups!AO168)</f>
        <v/>
      </c>
      <c r="I175" s="6" t="str">
        <f>IF(ISERROR(lookups!AR168),"",lookups!AR168)</f>
        <v/>
      </c>
      <c r="J175" s="6" t="str">
        <f>IF(ISERROR(lookups!AU168),"",lookups!AU168)</f>
        <v/>
      </c>
      <c r="K175" s="6" t="str">
        <f>IF(ISERROR(lookups!AU168),"",lookups!AV168)</f>
        <v/>
      </c>
      <c r="L175" s="6" t="str">
        <f>IF(ISERROR(lookups!AW168),"",lookups!AW168)</f>
        <v/>
      </c>
      <c r="M175" s="6" t="str">
        <f>IF(ISERROR(lookups!AY168),"",lookups!AZ168)</f>
        <v/>
      </c>
      <c r="N175" s="6" t="str">
        <f>IF(ISERROR(lookups!BA168),"",lookups!BA168)</f>
        <v/>
      </c>
      <c r="O175" s="6" t="str">
        <f>IF(ISERROR(lookups!BD168),"",lookups!BD168)</f>
        <v/>
      </c>
      <c r="P175" s="123" t="str">
        <f>IF(ISERROR(lookups!X168),"",lookups!X168)</f>
        <v/>
      </c>
      <c r="Q175" s="6" t="str">
        <f>IF(ISERROR(lookups!AA168),"",lookups!AA168)</f>
        <v/>
      </c>
      <c r="R175" s="6" t="str">
        <f>IF(ISERROR(lookups!AD168),"",lookups!AD168)</f>
        <v/>
      </c>
      <c r="S175" s="6" t="str">
        <f>IF(ISERROR(lookups!AG168),"",lookups!AG168)</f>
        <v/>
      </c>
      <c r="T175" s="6" t="str">
        <f>IF(ISERROR(lookups!AJ168),"",lookups!AJ168)</f>
        <v/>
      </c>
      <c r="U175" s="6" t="str">
        <f>IF(ISERROR(lookups!AM168),"",lookups!AM168)</f>
        <v/>
      </c>
      <c r="V175" s="6" t="str">
        <f>IF(ISERROR(lookups!AP168),"",lookups!AP168)</f>
        <v/>
      </c>
      <c r="W175" s="6" t="str">
        <f>IF(ISERROR(lookups!AS168),"",lookups!AS168)</f>
        <v/>
      </c>
      <c r="X175" s="6" t="str">
        <f t="shared" si="13"/>
        <v/>
      </c>
      <c r="Y175" s="6" t="str">
        <f t="shared" si="14"/>
        <v/>
      </c>
      <c r="Z175" s="6" t="str">
        <f>IF(ISERROR(lookups!AX168),"",lookups!AX168)</f>
        <v/>
      </c>
      <c r="AA175" s="6" t="str">
        <f t="shared" si="15"/>
        <v/>
      </c>
      <c r="AB175" s="6" t="str">
        <f>IF(ISERROR(lookups!BB168),"",lookups!BB168)</f>
        <v/>
      </c>
      <c r="AC175" s="6" t="str">
        <f>IF(ISERROR(lookups!BE168),"",lookups!BE168)</f>
        <v/>
      </c>
      <c r="AD175" s="123" t="str">
        <f>IF(ISERROR(lookups!Y168),"",lookups!Y168)</f>
        <v/>
      </c>
      <c r="AE175" s="6" t="str">
        <f>IF(ISERROR(lookups!AB168),"",lookups!AB168)</f>
        <v/>
      </c>
      <c r="AF175" s="6" t="str">
        <f>IF(ISERROR(lookups!AE168),"",lookups!AE168)</f>
        <v/>
      </c>
      <c r="AG175" s="6" t="str">
        <f>IF(ISERROR(lookups!AH168),"",lookups!AH168)</f>
        <v/>
      </c>
      <c r="AH175" s="6" t="str">
        <f>IF(ISERROR(lookups!AK168),"",lookups!AK168)</f>
        <v/>
      </c>
      <c r="AI175" s="6" t="str">
        <f>IF(ISERROR(lookups!AN168),"",lookups!AN168)</f>
        <v/>
      </c>
      <c r="AJ175" s="6" t="str">
        <f>IF(ISERROR(lookups!AQ168),"",lookups!AQ168)</f>
        <v/>
      </c>
      <c r="AK175" s="6" t="str">
        <f>IF(ISERROR(lookups!AT168),"",lookups!AT168)</f>
        <v/>
      </c>
      <c r="AL175" s="6" t="str">
        <f t="shared" si="16"/>
        <v/>
      </c>
      <c r="AM175" s="6" t="str">
        <f t="shared" si="17"/>
        <v/>
      </c>
      <c r="AN175" s="6" t="str">
        <f>IF(ISERROR(lookups!AY168),"",lookups!AY168)</f>
        <v/>
      </c>
      <c r="AO175" s="6" t="str">
        <f t="shared" si="18"/>
        <v/>
      </c>
      <c r="AP175" s="6" t="str">
        <f>IF(ISERROR(lookups!BC168),"",lookups!BC168)</f>
        <v/>
      </c>
      <c r="AQ175" s="124" t="str">
        <f>IF(ISERROR(lookups!BF168),"",lookups!BF168)</f>
        <v/>
      </c>
    </row>
    <row r="176" spans="2:43" x14ac:dyDescent="0.25">
      <c r="B176" s="123" t="str">
        <f>IF(ISERROR(lookups!W169),"",lookups!W169)</f>
        <v/>
      </c>
      <c r="C176" s="6" t="str">
        <f>IF(ISERROR(lookups!Z169),"",lookups!Z169)</f>
        <v/>
      </c>
      <c r="D176" s="6" t="str">
        <f>IF(ISERROR(lookups!AC169),"",lookups!AA169)</f>
        <v/>
      </c>
      <c r="E176" s="6" t="str">
        <f>IF(ISERROR(lookups!AF169),"",lookups!AF169)</f>
        <v/>
      </c>
      <c r="F176" s="6" t="str">
        <f>IF(ISERROR(lookups!AI169),"",lookups!AI169)</f>
        <v/>
      </c>
      <c r="G176" s="6" t="str">
        <f>IF(ISERROR(lookups!AL169),"",lookups!AL169)</f>
        <v/>
      </c>
      <c r="H176" s="6" t="str">
        <f>IF(ISERROR(lookups!AO169),"",lookups!AO169)</f>
        <v/>
      </c>
      <c r="I176" s="6" t="str">
        <f>IF(ISERROR(lookups!AR169),"",lookups!AR169)</f>
        <v/>
      </c>
      <c r="J176" s="6" t="str">
        <f>IF(ISERROR(lookups!AU169),"",lookups!AU169)</f>
        <v/>
      </c>
      <c r="K176" s="6" t="str">
        <f>IF(ISERROR(lookups!AU169),"",lookups!AV169)</f>
        <v/>
      </c>
      <c r="L176" s="6" t="str">
        <f>IF(ISERROR(lookups!AW169),"",lookups!AW169)</f>
        <v/>
      </c>
      <c r="M176" s="6" t="str">
        <f>IF(ISERROR(lookups!AY169),"",lookups!AZ169)</f>
        <v/>
      </c>
      <c r="N176" s="6" t="str">
        <f>IF(ISERROR(lookups!BA169),"",lookups!BA169)</f>
        <v/>
      </c>
      <c r="O176" s="6" t="str">
        <f>IF(ISERROR(lookups!BD169),"",lookups!BD169)</f>
        <v/>
      </c>
      <c r="P176" s="123" t="str">
        <f>IF(ISERROR(lookups!X169),"",lookups!X169)</f>
        <v/>
      </c>
      <c r="Q176" s="6" t="str">
        <f>IF(ISERROR(lookups!AA169),"",lookups!AA169)</f>
        <v/>
      </c>
      <c r="R176" s="6" t="str">
        <f>IF(ISERROR(lookups!AD169),"",lookups!AD169)</f>
        <v/>
      </c>
      <c r="S176" s="6" t="str">
        <f>IF(ISERROR(lookups!AG169),"",lookups!AG169)</f>
        <v/>
      </c>
      <c r="T176" s="6" t="str">
        <f>IF(ISERROR(lookups!AJ169),"",lookups!AJ169)</f>
        <v/>
      </c>
      <c r="U176" s="6" t="str">
        <f>IF(ISERROR(lookups!AM169),"",lookups!AM169)</f>
        <v/>
      </c>
      <c r="V176" s="6" t="str">
        <f>IF(ISERROR(lookups!AP169),"",lookups!AP169)</f>
        <v/>
      </c>
      <c r="W176" s="6" t="str">
        <f>IF(ISERROR(lookups!AS169),"",lookups!AS169)</f>
        <v/>
      </c>
      <c r="X176" s="6" t="str">
        <f t="shared" si="13"/>
        <v/>
      </c>
      <c r="Y176" s="6" t="str">
        <f t="shared" si="14"/>
        <v/>
      </c>
      <c r="Z176" s="6" t="str">
        <f>IF(ISERROR(lookups!AX169),"",lookups!AX169)</f>
        <v/>
      </c>
      <c r="AA176" s="6" t="str">
        <f t="shared" si="15"/>
        <v/>
      </c>
      <c r="AB176" s="6" t="str">
        <f>IF(ISERROR(lookups!BB169),"",lookups!BB169)</f>
        <v/>
      </c>
      <c r="AC176" s="6" t="str">
        <f>IF(ISERROR(lookups!BE169),"",lookups!BE169)</f>
        <v/>
      </c>
      <c r="AD176" s="123" t="str">
        <f>IF(ISERROR(lookups!Y169),"",lookups!Y169)</f>
        <v/>
      </c>
      <c r="AE176" s="6" t="str">
        <f>IF(ISERROR(lookups!AB169),"",lookups!AB169)</f>
        <v/>
      </c>
      <c r="AF176" s="6" t="str">
        <f>IF(ISERROR(lookups!AE169),"",lookups!AE169)</f>
        <v/>
      </c>
      <c r="AG176" s="6" t="str">
        <f>IF(ISERROR(lookups!AH169),"",lookups!AH169)</f>
        <v/>
      </c>
      <c r="AH176" s="6" t="str">
        <f>IF(ISERROR(lookups!AK169),"",lookups!AK169)</f>
        <v/>
      </c>
      <c r="AI176" s="6" t="str">
        <f>IF(ISERROR(lookups!AN169),"",lookups!AN169)</f>
        <v/>
      </c>
      <c r="AJ176" s="6" t="str">
        <f>IF(ISERROR(lookups!AQ169),"",lookups!AQ169)</f>
        <v/>
      </c>
      <c r="AK176" s="6" t="str">
        <f>IF(ISERROR(lookups!AT169),"",lookups!AT169)</f>
        <v/>
      </c>
      <c r="AL176" s="6" t="str">
        <f t="shared" si="16"/>
        <v/>
      </c>
      <c r="AM176" s="6" t="str">
        <f t="shared" si="17"/>
        <v/>
      </c>
      <c r="AN176" s="6" t="str">
        <f>IF(ISERROR(lookups!AY169),"",lookups!AY169)</f>
        <v/>
      </c>
      <c r="AO176" s="6" t="str">
        <f t="shared" si="18"/>
        <v/>
      </c>
      <c r="AP176" s="6" t="str">
        <f>IF(ISERROR(lookups!BC169),"",lookups!BC169)</f>
        <v/>
      </c>
      <c r="AQ176" s="124" t="str">
        <f>IF(ISERROR(lookups!BF169),"",lookups!BF169)</f>
        <v/>
      </c>
    </row>
    <row r="177" spans="2:43" x14ac:dyDescent="0.25">
      <c r="B177" s="123" t="str">
        <f>IF(ISERROR(lookups!W170),"",lookups!W170)</f>
        <v/>
      </c>
      <c r="C177" s="6" t="str">
        <f>IF(ISERROR(lookups!Z170),"",lookups!Z170)</f>
        <v/>
      </c>
      <c r="D177" s="6" t="str">
        <f>IF(ISERROR(lookups!AC170),"",lookups!AA170)</f>
        <v/>
      </c>
      <c r="E177" s="6" t="str">
        <f>IF(ISERROR(lookups!AF170),"",lookups!AF170)</f>
        <v/>
      </c>
      <c r="F177" s="6" t="str">
        <f>IF(ISERROR(lookups!AI170),"",lookups!AI170)</f>
        <v/>
      </c>
      <c r="G177" s="6" t="str">
        <f>IF(ISERROR(lookups!AL170),"",lookups!AL170)</f>
        <v/>
      </c>
      <c r="H177" s="6" t="str">
        <f>IF(ISERROR(lookups!AO170),"",lookups!AO170)</f>
        <v/>
      </c>
      <c r="I177" s="6" t="str">
        <f>IF(ISERROR(lookups!AR170),"",lookups!AR170)</f>
        <v/>
      </c>
      <c r="J177" s="6" t="str">
        <f>IF(ISERROR(lookups!AU170),"",lookups!AU170)</f>
        <v/>
      </c>
      <c r="K177" s="6" t="str">
        <f>IF(ISERROR(lookups!AU170),"",lookups!AV170)</f>
        <v/>
      </c>
      <c r="L177" s="6" t="str">
        <f>IF(ISERROR(lookups!AW170),"",lookups!AW170)</f>
        <v/>
      </c>
      <c r="M177" s="6" t="str">
        <f>IF(ISERROR(lookups!AY170),"",lookups!AZ170)</f>
        <v/>
      </c>
      <c r="N177" s="6" t="str">
        <f>IF(ISERROR(lookups!BA170),"",lookups!BA170)</f>
        <v/>
      </c>
      <c r="O177" s="6" t="str">
        <f>IF(ISERROR(lookups!BD170),"",lookups!BD170)</f>
        <v/>
      </c>
      <c r="P177" s="123" t="str">
        <f>IF(ISERROR(lookups!X170),"",lookups!X170)</f>
        <v/>
      </c>
      <c r="Q177" s="6" t="str">
        <f>IF(ISERROR(lookups!AA170),"",lookups!AA170)</f>
        <v/>
      </c>
      <c r="R177" s="6" t="str">
        <f>IF(ISERROR(lookups!AD170),"",lookups!AD170)</f>
        <v/>
      </c>
      <c r="S177" s="6" t="str">
        <f>IF(ISERROR(lookups!AG170),"",lookups!AG170)</f>
        <v/>
      </c>
      <c r="T177" s="6" t="str">
        <f>IF(ISERROR(lookups!AJ170),"",lookups!AJ170)</f>
        <v/>
      </c>
      <c r="U177" s="6" t="str">
        <f>IF(ISERROR(lookups!AM170),"",lookups!AM170)</f>
        <v/>
      </c>
      <c r="V177" s="6" t="str">
        <f>IF(ISERROR(lookups!AP170),"",lookups!AP170)</f>
        <v/>
      </c>
      <c r="W177" s="6" t="str">
        <f>IF(ISERROR(lookups!AS170),"",lookups!AS170)</f>
        <v/>
      </c>
      <c r="X177" s="6" t="str">
        <f t="shared" si="13"/>
        <v/>
      </c>
      <c r="Y177" s="6" t="str">
        <f t="shared" si="14"/>
        <v/>
      </c>
      <c r="Z177" s="6" t="str">
        <f>IF(ISERROR(lookups!AX170),"",lookups!AX170)</f>
        <v/>
      </c>
      <c r="AA177" s="6" t="str">
        <f t="shared" si="15"/>
        <v/>
      </c>
      <c r="AB177" s="6" t="str">
        <f>IF(ISERROR(lookups!BB170),"",lookups!BB170)</f>
        <v/>
      </c>
      <c r="AC177" s="6" t="str">
        <f>IF(ISERROR(lookups!BE170),"",lookups!BE170)</f>
        <v/>
      </c>
      <c r="AD177" s="123" t="str">
        <f>IF(ISERROR(lookups!Y170),"",lookups!Y170)</f>
        <v/>
      </c>
      <c r="AE177" s="6" t="str">
        <f>IF(ISERROR(lookups!AB170),"",lookups!AB170)</f>
        <v/>
      </c>
      <c r="AF177" s="6" t="str">
        <f>IF(ISERROR(lookups!AE170),"",lookups!AE170)</f>
        <v/>
      </c>
      <c r="AG177" s="6" t="str">
        <f>IF(ISERROR(lookups!AH170),"",lookups!AH170)</f>
        <v/>
      </c>
      <c r="AH177" s="6" t="str">
        <f>IF(ISERROR(lookups!AK170),"",lookups!AK170)</f>
        <v/>
      </c>
      <c r="AI177" s="6" t="str">
        <f>IF(ISERROR(lookups!AN170),"",lookups!AN170)</f>
        <v/>
      </c>
      <c r="AJ177" s="6" t="str">
        <f>IF(ISERROR(lookups!AQ170),"",lookups!AQ170)</f>
        <v/>
      </c>
      <c r="AK177" s="6" t="str">
        <f>IF(ISERROR(lookups!AT170),"",lookups!AT170)</f>
        <v/>
      </c>
      <c r="AL177" s="6" t="str">
        <f t="shared" si="16"/>
        <v/>
      </c>
      <c r="AM177" s="6" t="str">
        <f t="shared" si="17"/>
        <v/>
      </c>
      <c r="AN177" s="6" t="str">
        <f>IF(ISERROR(lookups!AY170),"",lookups!AY170)</f>
        <v/>
      </c>
      <c r="AO177" s="6" t="str">
        <f t="shared" si="18"/>
        <v/>
      </c>
      <c r="AP177" s="6" t="str">
        <f>IF(ISERROR(lookups!BC170),"",lookups!BC170)</f>
        <v/>
      </c>
      <c r="AQ177" s="124" t="str">
        <f>IF(ISERROR(lookups!BF170),"",lookups!BF170)</f>
        <v/>
      </c>
    </row>
    <row r="178" spans="2:43" x14ac:dyDescent="0.25">
      <c r="B178" s="123" t="str">
        <f>IF(ISERROR(lookups!W171),"",lookups!W171)</f>
        <v/>
      </c>
      <c r="C178" s="6" t="str">
        <f>IF(ISERROR(lookups!Z171),"",lookups!Z171)</f>
        <v/>
      </c>
      <c r="D178" s="6" t="str">
        <f>IF(ISERROR(lookups!AC171),"",lookups!AA171)</f>
        <v/>
      </c>
      <c r="E178" s="6" t="str">
        <f>IF(ISERROR(lookups!AF171),"",lookups!AF171)</f>
        <v/>
      </c>
      <c r="F178" s="6" t="str">
        <f>IF(ISERROR(lookups!AI171),"",lookups!AI171)</f>
        <v/>
      </c>
      <c r="G178" s="6" t="str">
        <f>IF(ISERROR(lookups!AL171),"",lookups!AL171)</f>
        <v/>
      </c>
      <c r="H178" s="6" t="str">
        <f>IF(ISERROR(lookups!AO171),"",lookups!AO171)</f>
        <v/>
      </c>
      <c r="I178" s="6" t="str">
        <f>IF(ISERROR(lookups!AR171),"",lookups!AR171)</f>
        <v/>
      </c>
      <c r="J178" s="6" t="str">
        <f>IF(ISERROR(lookups!AU171),"",lookups!AU171)</f>
        <v/>
      </c>
      <c r="K178" s="6" t="str">
        <f>IF(ISERROR(lookups!AU171),"",lookups!AV171)</f>
        <v/>
      </c>
      <c r="L178" s="6" t="str">
        <f>IF(ISERROR(lookups!AW171),"",lookups!AW171)</f>
        <v/>
      </c>
      <c r="M178" s="6" t="str">
        <f>IF(ISERROR(lookups!AY171),"",lookups!AZ171)</f>
        <v/>
      </c>
      <c r="N178" s="6" t="str">
        <f>IF(ISERROR(lookups!BA171),"",lookups!BA171)</f>
        <v/>
      </c>
      <c r="O178" s="6" t="str">
        <f>IF(ISERROR(lookups!BD171),"",lookups!BD171)</f>
        <v/>
      </c>
      <c r="P178" s="123" t="str">
        <f>IF(ISERROR(lookups!X171),"",lookups!X171)</f>
        <v/>
      </c>
      <c r="Q178" s="6" t="str">
        <f>IF(ISERROR(lookups!AA171),"",lookups!AA171)</f>
        <v/>
      </c>
      <c r="R178" s="6" t="str">
        <f>IF(ISERROR(lookups!AD171),"",lookups!AD171)</f>
        <v/>
      </c>
      <c r="S178" s="6" t="str">
        <f>IF(ISERROR(lookups!AG171),"",lookups!AG171)</f>
        <v/>
      </c>
      <c r="T178" s="6" t="str">
        <f>IF(ISERROR(lookups!AJ171),"",lookups!AJ171)</f>
        <v/>
      </c>
      <c r="U178" s="6" t="str">
        <f>IF(ISERROR(lookups!AM171),"",lookups!AM171)</f>
        <v/>
      </c>
      <c r="V178" s="6" t="str">
        <f>IF(ISERROR(lookups!AP171),"",lookups!AP171)</f>
        <v/>
      </c>
      <c r="W178" s="6" t="str">
        <f>IF(ISERROR(lookups!AS171),"",lookups!AS171)</f>
        <v/>
      </c>
      <c r="X178" s="6" t="str">
        <f t="shared" si="13"/>
        <v/>
      </c>
      <c r="Y178" s="6" t="str">
        <f t="shared" si="14"/>
        <v/>
      </c>
      <c r="Z178" s="6" t="str">
        <f>IF(ISERROR(lookups!AX171),"",lookups!AX171)</f>
        <v/>
      </c>
      <c r="AA178" s="6" t="str">
        <f t="shared" si="15"/>
        <v/>
      </c>
      <c r="AB178" s="6" t="str">
        <f>IF(ISERROR(lookups!BB171),"",lookups!BB171)</f>
        <v/>
      </c>
      <c r="AC178" s="6" t="str">
        <f>IF(ISERROR(lookups!BE171),"",lookups!BE171)</f>
        <v/>
      </c>
      <c r="AD178" s="123" t="str">
        <f>IF(ISERROR(lookups!Y171),"",lookups!Y171)</f>
        <v/>
      </c>
      <c r="AE178" s="6" t="str">
        <f>IF(ISERROR(lookups!AB171),"",lookups!AB171)</f>
        <v/>
      </c>
      <c r="AF178" s="6" t="str">
        <f>IF(ISERROR(lookups!AE171),"",lookups!AE171)</f>
        <v/>
      </c>
      <c r="AG178" s="6" t="str">
        <f>IF(ISERROR(lookups!AH171),"",lookups!AH171)</f>
        <v/>
      </c>
      <c r="AH178" s="6" t="str">
        <f>IF(ISERROR(lookups!AK171),"",lookups!AK171)</f>
        <v/>
      </c>
      <c r="AI178" s="6" t="str">
        <f>IF(ISERROR(lookups!AN171),"",lookups!AN171)</f>
        <v/>
      </c>
      <c r="AJ178" s="6" t="str">
        <f>IF(ISERROR(lookups!AQ171),"",lookups!AQ171)</f>
        <v/>
      </c>
      <c r="AK178" s="6" t="str">
        <f>IF(ISERROR(lookups!AT171),"",lookups!AT171)</f>
        <v/>
      </c>
      <c r="AL178" s="6" t="str">
        <f t="shared" si="16"/>
        <v/>
      </c>
      <c r="AM178" s="6" t="str">
        <f t="shared" si="17"/>
        <v/>
      </c>
      <c r="AN178" s="6" t="str">
        <f>IF(ISERROR(lookups!AY171),"",lookups!AY171)</f>
        <v/>
      </c>
      <c r="AO178" s="6" t="str">
        <f t="shared" si="18"/>
        <v/>
      </c>
      <c r="AP178" s="6" t="str">
        <f>IF(ISERROR(lookups!BC171),"",lookups!BC171)</f>
        <v/>
      </c>
      <c r="AQ178" s="124" t="str">
        <f>IF(ISERROR(lookups!BF171),"",lookups!BF171)</f>
        <v/>
      </c>
    </row>
    <row r="179" spans="2:43" x14ac:dyDescent="0.25">
      <c r="B179" s="123" t="str">
        <f>IF(ISERROR(lookups!W172),"",lookups!W172)</f>
        <v/>
      </c>
      <c r="C179" s="6" t="str">
        <f>IF(ISERROR(lookups!Z172),"",lookups!Z172)</f>
        <v/>
      </c>
      <c r="D179" s="6" t="str">
        <f>IF(ISERROR(lookups!AC172),"",lookups!AA172)</f>
        <v/>
      </c>
      <c r="E179" s="6" t="str">
        <f>IF(ISERROR(lookups!AF172),"",lookups!AF172)</f>
        <v/>
      </c>
      <c r="F179" s="6" t="str">
        <f>IF(ISERROR(lookups!AI172),"",lookups!AI172)</f>
        <v/>
      </c>
      <c r="G179" s="6" t="str">
        <f>IF(ISERROR(lookups!AL172),"",lookups!AL172)</f>
        <v/>
      </c>
      <c r="H179" s="6" t="str">
        <f>IF(ISERROR(lookups!AO172),"",lookups!AO172)</f>
        <v/>
      </c>
      <c r="I179" s="6" t="str">
        <f>IF(ISERROR(lookups!AR172),"",lookups!AR172)</f>
        <v/>
      </c>
      <c r="J179" s="6" t="str">
        <f>IF(ISERROR(lookups!AU172),"",lookups!AU172)</f>
        <v/>
      </c>
      <c r="K179" s="6" t="str">
        <f>IF(ISERROR(lookups!AU172),"",lookups!AV172)</f>
        <v/>
      </c>
      <c r="L179" s="6" t="str">
        <f>IF(ISERROR(lookups!AW172),"",lookups!AW172)</f>
        <v/>
      </c>
      <c r="M179" s="6" t="str">
        <f>IF(ISERROR(lookups!AY172),"",lookups!AZ172)</f>
        <v/>
      </c>
      <c r="N179" s="6" t="str">
        <f>IF(ISERROR(lookups!BA172),"",lookups!BA172)</f>
        <v/>
      </c>
      <c r="O179" s="6" t="str">
        <f>IF(ISERROR(lookups!BD172),"",lookups!BD172)</f>
        <v/>
      </c>
      <c r="P179" s="123" t="str">
        <f>IF(ISERROR(lookups!X172),"",lookups!X172)</f>
        <v/>
      </c>
      <c r="Q179" s="6" t="str">
        <f>IF(ISERROR(lookups!AA172),"",lookups!AA172)</f>
        <v/>
      </c>
      <c r="R179" s="6" t="str">
        <f>IF(ISERROR(lookups!AD172),"",lookups!AD172)</f>
        <v/>
      </c>
      <c r="S179" s="6" t="str">
        <f>IF(ISERROR(lookups!AG172),"",lookups!AG172)</f>
        <v/>
      </c>
      <c r="T179" s="6" t="str">
        <f>IF(ISERROR(lookups!AJ172),"",lookups!AJ172)</f>
        <v/>
      </c>
      <c r="U179" s="6" t="str">
        <f>IF(ISERROR(lookups!AM172),"",lookups!AM172)</f>
        <v/>
      </c>
      <c r="V179" s="6" t="str">
        <f>IF(ISERROR(lookups!AP172),"",lookups!AP172)</f>
        <v/>
      </c>
      <c r="W179" s="6" t="str">
        <f>IF(ISERROR(lookups!AS172),"",lookups!AS172)</f>
        <v/>
      </c>
      <c r="X179" s="6" t="str">
        <f t="shared" si="13"/>
        <v/>
      </c>
      <c r="Y179" s="6" t="str">
        <f t="shared" si="14"/>
        <v/>
      </c>
      <c r="Z179" s="6" t="str">
        <f>IF(ISERROR(lookups!AX172),"",lookups!AX172)</f>
        <v/>
      </c>
      <c r="AA179" s="6" t="str">
        <f t="shared" si="15"/>
        <v/>
      </c>
      <c r="AB179" s="6" t="str">
        <f>IF(ISERROR(lookups!BB172),"",lookups!BB172)</f>
        <v/>
      </c>
      <c r="AC179" s="6" t="str">
        <f>IF(ISERROR(lookups!BE172),"",lookups!BE172)</f>
        <v/>
      </c>
      <c r="AD179" s="123" t="str">
        <f>IF(ISERROR(lookups!Y172),"",lookups!Y172)</f>
        <v/>
      </c>
      <c r="AE179" s="6" t="str">
        <f>IF(ISERROR(lookups!AB172),"",lookups!AB172)</f>
        <v/>
      </c>
      <c r="AF179" s="6" t="str">
        <f>IF(ISERROR(lookups!AE172),"",lookups!AE172)</f>
        <v/>
      </c>
      <c r="AG179" s="6" t="str">
        <f>IF(ISERROR(lookups!AH172),"",lookups!AH172)</f>
        <v/>
      </c>
      <c r="AH179" s="6" t="str">
        <f>IF(ISERROR(lookups!AK172),"",lookups!AK172)</f>
        <v/>
      </c>
      <c r="AI179" s="6" t="str">
        <f>IF(ISERROR(lookups!AN172),"",lookups!AN172)</f>
        <v/>
      </c>
      <c r="AJ179" s="6" t="str">
        <f>IF(ISERROR(lookups!AQ172),"",lookups!AQ172)</f>
        <v/>
      </c>
      <c r="AK179" s="6" t="str">
        <f>IF(ISERROR(lookups!AT172),"",lookups!AT172)</f>
        <v/>
      </c>
      <c r="AL179" s="6" t="str">
        <f t="shared" si="16"/>
        <v/>
      </c>
      <c r="AM179" s="6" t="str">
        <f t="shared" si="17"/>
        <v/>
      </c>
      <c r="AN179" s="6" t="str">
        <f>IF(ISERROR(lookups!AY172),"",lookups!AY172)</f>
        <v/>
      </c>
      <c r="AO179" s="6" t="str">
        <f t="shared" si="18"/>
        <v/>
      </c>
      <c r="AP179" s="6" t="str">
        <f>IF(ISERROR(lookups!BC172),"",lookups!BC172)</f>
        <v/>
      </c>
      <c r="AQ179" s="124" t="str">
        <f>IF(ISERROR(lookups!BF172),"",lookups!BF172)</f>
        <v/>
      </c>
    </row>
    <row r="180" spans="2:43" x14ac:dyDescent="0.25">
      <c r="B180" s="123" t="str">
        <f>IF(ISERROR(lookups!W173),"",lookups!W173)</f>
        <v/>
      </c>
      <c r="C180" s="6" t="str">
        <f>IF(ISERROR(lookups!Z173),"",lookups!Z173)</f>
        <v/>
      </c>
      <c r="D180" s="6" t="str">
        <f>IF(ISERROR(lookups!AC173),"",lookups!AA173)</f>
        <v/>
      </c>
      <c r="E180" s="6" t="str">
        <f>IF(ISERROR(lookups!AF173),"",lookups!AF173)</f>
        <v/>
      </c>
      <c r="F180" s="6" t="str">
        <f>IF(ISERROR(lookups!AI173),"",lookups!AI173)</f>
        <v/>
      </c>
      <c r="G180" s="6" t="str">
        <f>IF(ISERROR(lookups!AL173),"",lookups!AL173)</f>
        <v/>
      </c>
      <c r="H180" s="6" t="str">
        <f>IF(ISERROR(lookups!AO173),"",lookups!AO173)</f>
        <v/>
      </c>
      <c r="I180" s="6" t="str">
        <f>IF(ISERROR(lookups!AR173),"",lookups!AR173)</f>
        <v/>
      </c>
      <c r="J180" s="6" t="str">
        <f>IF(ISERROR(lookups!AU173),"",lookups!AU173)</f>
        <v/>
      </c>
      <c r="K180" s="6" t="str">
        <f>IF(ISERROR(lookups!AU173),"",lookups!AV173)</f>
        <v/>
      </c>
      <c r="L180" s="6" t="str">
        <f>IF(ISERROR(lookups!AW173),"",lookups!AW173)</f>
        <v/>
      </c>
      <c r="M180" s="6" t="str">
        <f>IF(ISERROR(lookups!AY173),"",lookups!AZ173)</f>
        <v/>
      </c>
      <c r="N180" s="6" t="str">
        <f>IF(ISERROR(lookups!BA173),"",lookups!BA173)</f>
        <v/>
      </c>
      <c r="O180" s="6" t="str">
        <f>IF(ISERROR(lookups!BD173),"",lookups!BD173)</f>
        <v/>
      </c>
      <c r="P180" s="123" t="str">
        <f>IF(ISERROR(lookups!X173),"",lookups!X173)</f>
        <v/>
      </c>
      <c r="Q180" s="6" t="str">
        <f>IF(ISERROR(lookups!AA173),"",lookups!AA173)</f>
        <v/>
      </c>
      <c r="R180" s="6" t="str">
        <f>IF(ISERROR(lookups!AD173),"",lookups!AD173)</f>
        <v/>
      </c>
      <c r="S180" s="6" t="str">
        <f>IF(ISERROR(lookups!AG173),"",lookups!AG173)</f>
        <v/>
      </c>
      <c r="T180" s="6" t="str">
        <f>IF(ISERROR(lookups!AJ173),"",lookups!AJ173)</f>
        <v/>
      </c>
      <c r="U180" s="6" t="str">
        <f>IF(ISERROR(lookups!AM173),"",lookups!AM173)</f>
        <v/>
      </c>
      <c r="V180" s="6" t="str">
        <f>IF(ISERROR(lookups!AP173),"",lookups!AP173)</f>
        <v/>
      </c>
      <c r="W180" s="6" t="str">
        <f>IF(ISERROR(lookups!AS173),"",lookups!AS173)</f>
        <v/>
      </c>
      <c r="X180" s="6" t="str">
        <f t="shared" si="13"/>
        <v/>
      </c>
      <c r="Y180" s="6" t="str">
        <f t="shared" si="14"/>
        <v/>
      </c>
      <c r="Z180" s="6" t="str">
        <f>IF(ISERROR(lookups!AX173),"",lookups!AX173)</f>
        <v/>
      </c>
      <c r="AA180" s="6" t="str">
        <f t="shared" si="15"/>
        <v/>
      </c>
      <c r="AB180" s="6" t="str">
        <f>IF(ISERROR(lookups!BB173),"",lookups!BB173)</f>
        <v/>
      </c>
      <c r="AC180" s="6" t="str">
        <f>IF(ISERROR(lookups!BE173),"",lookups!BE173)</f>
        <v/>
      </c>
      <c r="AD180" s="123" t="str">
        <f>IF(ISERROR(lookups!Y173),"",lookups!Y173)</f>
        <v/>
      </c>
      <c r="AE180" s="6" t="str">
        <f>IF(ISERROR(lookups!AB173),"",lookups!AB173)</f>
        <v/>
      </c>
      <c r="AF180" s="6" t="str">
        <f>IF(ISERROR(lookups!AE173),"",lookups!AE173)</f>
        <v/>
      </c>
      <c r="AG180" s="6" t="str">
        <f>IF(ISERROR(lookups!AH173),"",lookups!AH173)</f>
        <v/>
      </c>
      <c r="AH180" s="6" t="str">
        <f>IF(ISERROR(lookups!AK173),"",lookups!AK173)</f>
        <v/>
      </c>
      <c r="AI180" s="6" t="str">
        <f>IF(ISERROR(lookups!AN173),"",lookups!AN173)</f>
        <v/>
      </c>
      <c r="AJ180" s="6" t="str">
        <f>IF(ISERROR(lookups!AQ173),"",lookups!AQ173)</f>
        <v/>
      </c>
      <c r="AK180" s="6" t="str">
        <f>IF(ISERROR(lookups!AT173),"",lookups!AT173)</f>
        <v/>
      </c>
      <c r="AL180" s="6" t="str">
        <f t="shared" si="16"/>
        <v/>
      </c>
      <c r="AM180" s="6" t="str">
        <f t="shared" si="17"/>
        <v/>
      </c>
      <c r="AN180" s="6" t="str">
        <f>IF(ISERROR(lookups!AY173),"",lookups!AY173)</f>
        <v/>
      </c>
      <c r="AO180" s="6" t="str">
        <f t="shared" si="18"/>
        <v/>
      </c>
      <c r="AP180" s="6" t="str">
        <f>IF(ISERROR(lookups!BC173),"",lookups!BC173)</f>
        <v/>
      </c>
      <c r="AQ180" s="124" t="str">
        <f>IF(ISERROR(lookups!BF173),"",lookups!BF173)</f>
        <v/>
      </c>
    </row>
    <row r="181" spans="2:43" x14ac:dyDescent="0.25">
      <c r="B181" s="123" t="str">
        <f>IF(ISERROR(lookups!W174),"",lookups!W174)</f>
        <v/>
      </c>
      <c r="C181" s="6" t="str">
        <f>IF(ISERROR(lookups!Z174),"",lookups!Z174)</f>
        <v/>
      </c>
      <c r="D181" s="6" t="str">
        <f>IF(ISERROR(lookups!AC174),"",lookups!AA174)</f>
        <v/>
      </c>
      <c r="E181" s="6" t="str">
        <f>IF(ISERROR(lookups!AF174),"",lookups!AF174)</f>
        <v/>
      </c>
      <c r="F181" s="6" t="str">
        <f>IF(ISERROR(lookups!AI174),"",lookups!AI174)</f>
        <v/>
      </c>
      <c r="G181" s="6" t="str">
        <f>IF(ISERROR(lookups!AL174),"",lookups!AL174)</f>
        <v/>
      </c>
      <c r="H181" s="6" t="str">
        <f>IF(ISERROR(lookups!AO174),"",lookups!AO174)</f>
        <v/>
      </c>
      <c r="I181" s="6" t="str">
        <f>IF(ISERROR(lookups!AR174),"",lookups!AR174)</f>
        <v/>
      </c>
      <c r="J181" s="6" t="str">
        <f>IF(ISERROR(lookups!AU174),"",lookups!AU174)</f>
        <v/>
      </c>
      <c r="K181" s="6" t="str">
        <f>IF(ISERROR(lookups!AU174),"",lookups!AV174)</f>
        <v/>
      </c>
      <c r="L181" s="6" t="str">
        <f>IF(ISERROR(lookups!AW174),"",lookups!AW174)</f>
        <v/>
      </c>
      <c r="M181" s="6" t="str">
        <f>IF(ISERROR(lookups!AY174),"",lookups!AZ174)</f>
        <v/>
      </c>
      <c r="N181" s="6" t="str">
        <f>IF(ISERROR(lookups!BA174),"",lookups!BA174)</f>
        <v/>
      </c>
      <c r="O181" s="6" t="str">
        <f>IF(ISERROR(lookups!BD174),"",lookups!BD174)</f>
        <v/>
      </c>
      <c r="P181" s="123" t="str">
        <f>IF(ISERROR(lookups!X174),"",lookups!X174)</f>
        <v/>
      </c>
      <c r="Q181" s="6" t="str">
        <f>IF(ISERROR(lookups!AA174),"",lookups!AA174)</f>
        <v/>
      </c>
      <c r="R181" s="6" t="str">
        <f>IF(ISERROR(lookups!AD174),"",lookups!AD174)</f>
        <v/>
      </c>
      <c r="S181" s="6" t="str">
        <f>IF(ISERROR(lookups!AG174),"",lookups!AG174)</f>
        <v/>
      </c>
      <c r="T181" s="6" t="str">
        <f>IF(ISERROR(lookups!AJ174),"",lookups!AJ174)</f>
        <v/>
      </c>
      <c r="U181" s="6" t="str">
        <f>IF(ISERROR(lookups!AM174),"",lookups!AM174)</f>
        <v/>
      </c>
      <c r="V181" s="6" t="str">
        <f>IF(ISERROR(lookups!AP174),"",lookups!AP174)</f>
        <v/>
      </c>
      <c r="W181" s="6" t="str">
        <f>IF(ISERROR(lookups!AS174),"",lookups!AS174)</f>
        <v/>
      </c>
      <c r="X181" s="6" t="str">
        <f t="shared" si="13"/>
        <v/>
      </c>
      <c r="Y181" s="6" t="str">
        <f t="shared" si="14"/>
        <v/>
      </c>
      <c r="Z181" s="6" t="str">
        <f>IF(ISERROR(lookups!AX174),"",lookups!AX174)</f>
        <v/>
      </c>
      <c r="AA181" s="6" t="str">
        <f t="shared" si="15"/>
        <v/>
      </c>
      <c r="AB181" s="6" t="str">
        <f>IF(ISERROR(lookups!BB174),"",lookups!BB174)</f>
        <v/>
      </c>
      <c r="AC181" s="6" t="str">
        <f>IF(ISERROR(lookups!BE174),"",lookups!BE174)</f>
        <v/>
      </c>
      <c r="AD181" s="123" t="str">
        <f>IF(ISERROR(lookups!Y174),"",lookups!Y174)</f>
        <v/>
      </c>
      <c r="AE181" s="6" t="str">
        <f>IF(ISERROR(lookups!AB174),"",lookups!AB174)</f>
        <v/>
      </c>
      <c r="AF181" s="6" t="str">
        <f>IF(ISERROR(lookups!AE174),"",lookups!AE174)</f>
        <v/>
      </c>
      <c r="AG181" s="6" t="str">
        <f>IF(ISERROR(lookups!AH174),"",lookups!AH174)</f>
        <v/>
      </c>
      <c r="AH181" s="6" t="str">
        <f>IF(ISERROR(lookups!AK174),"",lookups!AK174)</f>
        <v/>
      </c>
      <c r="AI181" s="6" t="str">
        <f>IF(ISERROR(lookups!AN174),"",lookups!AN174)</f>
        <v/>
      </c>
      <c r="AJ181" s="6" t="str">
        <f>IF(ISERROR(lookups!AQ174),"",lookups!AQ174)</f>
        <v/>
      </c>
      <c r="AK181" s="6" t="str">
        <f>IF(ISERROR(lookups!AT174),"",lookups!AT174)</f>
        <v/>
      </c>
      <c r="AL181" s="6" t="str">
        <f t="shared" si="16"/>
        <v/>
      </c>
      <c r="AM181" s="6" t="str">
        <f t="shared" si="17"/>
        <v/>
      </c>
      <c r="AN181" s="6" t="str">
        <f>IF(ISERROR(lookups!AY174),"",lookups!AY174)</f>
        <v/>
      </c>
      <c r="AO181" s="6" t="str">
        <f t="shared" si="18"/>
        <v/>
      </c>
      <c r="AP181" s="6" t="str">
        <f>IF(ISERROR(lookups!BC174),"",lookups!BC174)</f>
        <v/>
      </c>
      <c r="AQ181" s="124" t="str">
        <f>IF(ISERROR(lookups!BF174),"",lookups!BF174)</f>
        <v/>
      </c>
    </row>
    <row r="182" spans="2:43" ht="15.75" thickBot="1" x14ac:dyDescent="0.3">
      <c r="B182" s="123" t="str">
        <f>IF(ISERROR(lookups!W175),"",lookups!W175)</f>
        <v/>
      </c>
      <c r="C182" s="6" t="str">
        <f>IF(ISERROR(lookups!Z175),"",lookups!Z175)</f>
        <v/>
      </c>
      <c r="D182" s="6" t="str">
        <f>IF(ISERROR(lookups!AC175),"",lookups!AA175)</f>
        <v/>
      </c>
      <c r="E182" s="6" t="str">
        <f>IF(ISERROR(lookups!AF175),"",lookups!AF175)</f>
        <v/>
      </c>
      <c r="F182" s="6" t="str">
        <f>IF(ISERROR(lookups!AI175),"",lookups!AI175)</f>
        <v/>
      </c>
      <c r="G182" s="6" t="str">
        <f>IF(ISERROR(lookups!AL175),"",lookups!AL175)</f>
        <v/>
      </c>
      <c r="H182" s="6" t="str">
        <f>IF(ISERROR(lookups!AO175),"",lookups!AO175)</f>
        <v/>
      </c>
      <c r="I182" s="6" t="str">
        <f>IF(ISERROR(lookups!AR175),"",lookups!AR175)</f>
        <v/>
      </c>
      <c r="J182" s="6" t="str">
        <f>IF(ISERROR(lookups!AU175),"",lookups!AU175)</f>
        <v/>
      </c>
      <c r="K182" s="6" t="str">
        <f>IF(ISERROR(lookups!AU175),"",lookups!AV175)</f>
        <v/>
      </c>
      <c r="L182" s="6" t="str">
        <f>IF(ISERROR(lookups!AW175),"",lookups!AW175)</f>
        <v/>
      </c>
      <c r="M182" s="6" t="str">
        <f>IF(ISERROR(lookups!AY175),"",lookups!AZ175)</f>
        <v/>
      </c>
      <c r="N182" s="6" t="str">
        <f>IF(ISERROR(lookups!BA175),"",lookups!BA175)</f>
        <v/>
      </c>
      <c r="O182" s="6" t="str">
        <f>IF(ISERROR(lookups!BD175),"",lookups!BD175)</f>
        <v/>
      </c>
      <c r="P182" s="123" t="str">
        <f>IF(ISERROR(lookups!X175),"",lookups!X175)</f>
        <v/>
      </c>
      <c r="Q182" s="6" t="str">
        <f>IF(ISERROR(lookups!AA175),"",lookups!AA175)</f>
        <v/>
      </c>
      <c r="R182" s="6" t="str">
        <f>IF(ISERROR(lookups!AD175),"",lookups!AD175)</f>
        <v/>
      </c>
      <c r="S182" s="6" t="str">
        <f>IF(ISERROR(lookups!AG175),"",lookups!AG175)</f>
        <v/>
      </c>
      <c r="T182" s="6" t="str">
        <f>IF(ISERROR(lookups!AJ175),"",lookups!AJ175)</f>
        <v/>
      </c>
      <c r="U182" s="6" t="str">
        <f>IF(ISERROR(lookups!AM175),"",lookups!AM175)</f>
        <v/>
      </c>
      <c r="V182" s="6" t="str">
        <f>IF(ISERROR(lookups!AP175),"",lookups!AP175)</f>
        <v/>
      </c>
      <c r="W182" s="6" t="str">
        <f>IF(ISERROR(lookups!AS175),"",lookups!AS175)</f>
        <v/>
      </c>
      <c r="X182" s="6" t="str">
        <f t="shared" si="13"/>
        <v/>
      </c>
      <c r="Y182" s="6" t="str">
        <f t="shared" si="14"/>
        <v/>
      </c>
      <c r="Z182" s="6" t="str">
        <f>IF(ISERROR(lookups!AX175),"",lookups!AX175)</f>
        <v/>
      </c>
      <c r="AA182" s="6" t="str">
        <f t="shared" si="15"/>
        <v/>
      </c>
      <c r="AB182" s="6" t="str">
        <f>IF(ISERROR(lookups!BB175),"",lookups!BB175)</f>
        <v/>
      </c>
      <c r="AC182" s="6" t="str">
        <f>IF(ISERROR(lookups!BE175),"",lookups!BE175)</f>
        <v/>
      </c>
      <c r="AD182" s="125" t="str">
        <f>IF(ISERROR(lookups!Y175),"",lookups!Y175)</f>
        <v/>
      </c>
      <c r="AE182" s="126" t="str">
        <f>IF(ISERROR(lookups!AB175),"",lookups!AB175)</f>
        <v/>
      </c>
      <c r="AF182" s="126" t="str">
        <f>IF(ISERROR(lookups!AE175),"",lookups!AE175)</f>
        <v/>
      </c>
      <c r="AG182" s="126" t="str">
        <f>IF(ISERROR(lookups!AH175),"",lookups!AH175)</f>
        <v/>
      </c>
      <c r="AH182" s="126" t="str">
        <f>IF(ISERROR(lookups!AK175),"",lookups!AK175)</f>
        <v/>
      </c>
      <c r="AI182" s="126" t="str">
        <f>IF(ISERROR(lookups!AN175),"",lookups!AN175)</f>
        <v/>
      </c>
      <c r="AJ182" s="126" t="str">
        <f>IF(ISERROR(lookups!AQ175),"",lookups!AQ175)</f>
        <v/>
      </c>
      <c r="AK182" s="126" t="str">
        <f>IF(ISERROR(lookups!AT175),"",lookups!AT175)</f>
        <v/>
      </c>
      <c r="AL182" s="126" t="str">
        <f t="shared" si="16"/>
        <v/>
      </c>
      <c r="AM182" s="126" t="str">
        <f t="shared" si="17"/>
        <v/>
      </c>
      <c r="AN182" s="126" t="str">
        <f>IF(ISERROR(lookups!AY175),"",lookups!AY175)</f>
        <v/>
      </c>
      <c r="AO182" s="126" t="str">
        <f t="shared" si="18"/>
        <v/>
      </c>
      <c r="AP182" s="126" t="str">
        <f>IF(ISERROR(lookups!BC175),"",lookups!BC175)</f>
        <v/>
      </c>
      <c r="AQ182" s="127" t="str">
        <f>IF(ISERROR(lookups!BF175),"",lookups!BF175)</f>
        <v/>
      </c>
    </row>
  </sheetData>
  <sheetProtection algorithmName="SHA-512" hashValue="+Di5BqJXP/yNriEWbEjDNSnrjwbeXdHbyW+cD866ihkP9djhzPRSCZg+GdJWPCltOWbyste8NTx+1f7pySCbpw==" saltValue="t2e2FfLe0z95gIWbe23otQ==" spinCount="100000" sheet="1" objects="1" scenarios="1" selectLockedCells="1" selectUnlockedCells="1"/>
  <mergeCells count="4">
    <mergeCell ref="P4:AC6"/>
    <mergeCell ref="AD4:AQ6"/>
    <mergeCell ref="A1:AQ3"/>
    <mergeCell ref="B4:O6"/>
  </mergeCells>
  <conditionalFormatting sqref="B9:AQ182">
    <cfRule type="cellIs" dxfId="0" priority="1" operator="equal">
      <formula>1</formula>
    </cfRule>
  </conditionalFormatting>
  <pageMargins left="0.7" right="0.7" top="0.75" bottom="0.75" header="0.3" footer="0.3"/>
  <ignoredErrors>
    <ignoredError sqref="Z9 AN9 Z10:Z182 AN10:AN182"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3"/>
  <sheetViews>
    <sheetView workbookViewId="0">
      <selection activeCell="B7" sqref="B7:I7"/>
    </sheetView>
  </sheetViews>
  <sheetFormatPr baseColWidth="10" defaultColWidth="9.140625" defaultRowHeight="15" x14ac:dyDescent="0.25"/>
  <cols>
    <col min="1" max="1" width="72.28515625" customWidth="1"/>
  </cols>
  <sheetData>
    <row r="1" spans="1:17" ht="14.25" customHeight="1" x14ac:dyDescent="0.25">
      <c r="A1" s="162" t="s">
        <v>843</v>
      </c>
      <c r="B1" s="162"/>
      <c r="C1" s="162"/>
      <c r="D1" s="162"/>
      <c r="E1" s="162"/>
      <c r="F1" s="162"/>
      <c r="G1" s="162"/>
      <c r="H1" s="162"/>
      <c r="I1" s="162"/>
      <c r="J1" s="162"/>
    </row>
    <row r="2" spans="1:17" x14ac:dyDescent="0.25">
      <c r="A2" s="162"/>
      <c r="B2" s="162"/>
      <c r="C2" s="162"/>
      <c r="D2" s="162"/>
      <c r="E2" s="162"/>
      <c r="F2" s="162"/>
      <c r="G2" s="162"/>
      <c r="H2" s="162"/>
      <c r="I2" s="162"/>
      <c r="J2" s="162"/>
    </row>
    <row r="4" spans="1:17" ht="14.65" thickBot="1" x14ac:dyDescent="0.5"/>
    <row r="5" spans="1:17" ht="14.65" thickBot="1" x14ac:dyDescent="0.5">
      <c r="A5" s="13" t="s">
        <v>806</v>
      </c>
      <c r="B5" s="178"/>
      <c r="C5" s="179"/>
      <c r="D5" s="179"/>
      <c r="E5" s="179"/>
      <c r="F5" s="179"/>
      <c r="G5" s="179"/>
      <c r="H5" s="179"/>
      <c r="I5" s="180"/>
      <c r="K5" s="178" t="s">
        <v>812</v>
      </c>
      <c r="L5" s="179"/>
      <c r="M5" s="179"/>
      <c r="N5" s="179"/>
      <c r="O5" s="179"/>
      <c r="P5" s="179"/>
      <c r="Q5" s="180"/>
    </row>
    <row r="6" spans="1:17" ht="14.65" thickBot="1" x14ac:dyDescent="0.5"/>
    <row r="7" spans="1:17" ht="58.5" customHeight="1" thickBot="1" x14ac:dyDescent="0.5">
      <c r="A7" s="108" t="s">
        <v>807</v>
      </c>
      <c r="B7" s="175"/>
      <c r="C7" s="176"/>
      <c r="D7" s="176"/>
      <c r="E7" s="176"/>
      <c r="F7" s="176"/>
      <c r="G7" s="176"/>
      <c r="H7" s="176"/>
      <c r="I7" s="177"/>
      <c r="K7" s="178"/>
      <c r="L7" s="179"/>
      <c r="M7" s="179"/>
      <c r="N7" s="179"/>
      <c r="O7" s="179"/>
      <c r="P7" s="179"/>
      <c r="Q7" s="180"/>
    </row>
    <row r="8" spans="1:17" ht="52.15" customHeight="1" thickBot="1" x14ac:dyDescent="0.5">
      <c r="A8" s="108" t="s">
        <v>808</v>
      </c>
      <c r="B8" s="175"/>
      <c r="C8" s="176"/>
      <c r="D8" s="176"/>
      <c r="E8" s="176"/>
      <c r="F8" s="176"/>
      <c r="G8" s="176"/>
      <c r="H8" s="176"/>
      <c r="I8" s="177"/>
      <c r="K8" s="178"/>
      <c r="L8" s="179"/>
      <c r="M8" s="179"/>
      <c r="N8" s="179"/>
      <c r="O8" s="179"/>
      <c r="P8" s="179"/>
      <c r="Q8" s="180"/>
    </row>
    <row r="9" spans="1:17" ht="54.4" customHeight="1" thickBot="1" x14ac:dyDescent="0.5">
      <c r="A9" s="108" t="s">
        <v>816</v>
      </c>
      <c r="B9" s="175"/>
      <c r="C9" s="176"/>
      <c r="D9" s="176"/>
      <c r="E9" s="176"/>
      <c r="F9" s="176"/>
      <c r="G9" s="176"/>
      <c r="H9" s="176"/>
      <c r="I9" s="177"/>
      <c r="K9" s="178"/>
      <c r="L9" s="179"/>
      <c r="M9" s="179"/>
      <c r="N9" s="179"/>
      <c r="O9" s="179"/>
      <c r="P9" s="179"/>
      <c r="Q9" s="180"/>
    </row>
    <row r="10" spans="1:17" ht="61.5" customHeight="1" thickBot="1" x14ac:dyDescent="0.5">
      <c r="A10" s="108" t="s">
        <v>809</v>
      </c>
      <c r="B10" s="175"/>
      <c r="C10" s="176"/>
      <c r="D10" s="176"/>
      <c r="E10" s="176"/>
      <c r="F10" s="176"/>
      <c r="G10" s="176"/>
      <c r="H10" s="176"/>
      <c r="I10" s="177"/>
      <c r="K10" s="178"/>
      <c r="L10" s="179"/>
      <c r="M10" s="179"/>
      <c r="N10" s="179"/>
      <c r="O10" s="179"/>
      <c r="P10" s="179"/>
      <c r="Q10" s="180"/>
    </row>
    <row r="11" spans="1:17" ht="63.75" customHeight="1" thickBot="1" x14ac:dyDescent="0.5">
      <c r="A11" s="108" t="s">
        <v>810</v>
      </c>
      <c r="B11" s="175"/>
      <c r="C11" s="176"/>
      <c r="D11" s="176"/>
      <c r="E11" s="176"/>
      <c r="F11" s="176"/>
      <c r="G11" s="176"/>
      <c r="H11" s="176"/>
      <c r="I11" s="177"/>
      <c r="K11" s="178"/>
      <c r="L11" s="179"/>
      <c r="M11" s="179"/>
      <c r="N11" s="179"/>
      <c r="O11" s="179"/>
      <c r="P11" s="179"/>
      <c r="Q11" s="180"/>
    </row>
    <row r="12" spans="1:17" ht="58.9" customHeight="1" thickBot="1" x14ac:dyDescent="0.5">
      <c r="A12" s="108" t="s">
        <v>811</v>
      </c>
      <c r="B12" s="175"/>
      <c r="C12" s="176"/>
      <c r="D12" s="176"/>
      <c r="E12" s="176"/>
      <c r="F12" s="176"/>
      <c r="G12" s="176"/>
      <c r="H12" s="176"/>
      <c r="I12" s="177"/>
      <c r="K12" s="178"/>
      <c r="L12" s="179"/>
      <c r="M12" s="179"/>
      <c r="N12" s="179"/>
      <c r="O12" s="179"/>
      <c r="P12" s="179"/>
      <c r="Q12" s="180"/>
    </row>
    <row r="13" spans="1:17" ht="54.75" customHeight="1" thickBot="1" x14ac:dyDescent="0.3">
      <c r="A13" s="108" t="s">
        <v>842</v>
      </c>
      <c r="B13" s="178"/>
      <c r="C13" s="179"/>
      <c r="D13" s="179"/>
      <c r="E13" s="179"/>
      <c r="F13" s="179"/>
      <c r="G13" s="179"/>
      <c r="H13" s="179"/>
      <c r="I13" s="180"/>
      <c r="K13" s="178"/>
      <c r="L13" s="179"/>
      <c r="M13" s="179"/>
      <c r="N13" s="179"/>
      <c r="O13" s="179"/>
      <c r="P13" s="179"/>
      <c r="Q13" s="180"/>
    </row>
  </sheetData>
  <mergeCells count="17">
    <mergeCell ref="B13:I13"/>
    <mergeCell ref="K13:Q13"/>
    <mergeCell ref="B12:I12"/>
    <mergeCell ref="B5:I5"/>
    <mergeCell ref="K7:Q7"/>
    <mergeCell ref="K8:Q8"/>
    <mergeCell ref="K9:Q9"/>
    <mergeCell ref="K10:Q10"/>
    <mergeCell ref="K11:Q11"/>
    <mergeCell ref="K12:Q12"/>
    <mergeCell ref="K5:Q5"/>
    <mergeCell ref="B11:I11"/>
    <mergeCell ref="A1:J2"/>
    <mergeCell ref="B7:I7"/>
    <mergeCell ref="B8:I8"/>
    <mergeCell ref="B9:I9"/>
    <mergeCell ref="B10:I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79"/>
  <sheetViews>
    <sheetView workbookViewId="0">
      <selection activeCell="F119" sqref="F119"/>
    </sheetView>
  </sheetViews>
  <sheetFormatPr baseColWidth="10" defaultColWidth="9" defaultRowHeight="15" x14ac:dyDescent="0.25"/>
  <cols>
    <col min="1" max="58" width="9" style="3"/>
    <col min="59" max="60" width="14" style="3" customWidth="1"/>
    <col min="61" max="61" width="11.85546875" style="3" customWidth="1"/>
    <col min="62" max="82" width="9" style="3"/>
    <col min="83" max="83" width="18" style="3" customWidth="1"/>
    <col min="84" max="16384" width="9" style="3"/>
  </cols>
  <sheetData>
    <row r="1" spans="1:87" ht="14.25" x14ac:dyDescent="0.45">
      <c r="A1" s="3" t="s">
        <v>1</v>
      </c>
      <c r="C1" s="4" t="s">
        <v>844</v>
      </c>
      <c r="H1" s="3" t="s">
        <v>845</v>
      </c>
      <c r="L1" s="3" t="s">
        <v>853</v>
      </c>
      <c r="R1" s="3" t="s">
        <v>436</v>
      </c>
      <c r="S1" s="3" t="s">
        <v>414</v>
      </c>
      <c r="T1" s="3" t="s">
        <v>415</v>
      </c>
      <c r="U1" s="3" t="s">
        <v>416</v>
      </c>
      <c r="V1" s="3" t="s">
        <v>417</v>
      </c>
      <c r="W1" s="3" t="s">
        <v>418</v>
      </c>
      <c r="X1" s="3" t="s">
        <v>786</v>
      </c>
      <c r="Y1" s="3" t="s">
        <v>419</v>
      </c>
      <c r="Z1" s="3" t="s">
        <v>421</v>
      </c>
      <c r="AA1" s="3" t="s">
        <v>787</v>
      </c>
      <c r="AB1" s="3" t="s">
        <v>422</v>
      </c>
      <c r="AC1" s="3" t="s">
        <v>423</v>
      </c>
      <c r="AD1" s="3" t="s">
        <v>788</v>
      </c>
      <c r="AE1" s="3" t="s">
        <v>424</v>
      </c>
      <c r="AF1" s="3" t="s">
        <v>425</v>
      </c>
      <c r="AG1" s="3" t="s">
        <v>789</v>
      </c>
      <c r="AH1" s="3" t="s">
        <v>426</v>
      </c>
      <c r="AI1" s="3" t="s">
        <v>427</v>
      </c>
      <c r="AJ1" s="3" t="s">
        <v>790</v>
      </c>
      <c r="AK1" s="3" t="s">
        <v>428</v>
      </c>
      <c r="AL1" s="3" t="s">
        <v>432</v>
      </c>
      <c r="AM1" s="3" t="s">
        <v>792</v>
      </c>
      <c r="AN1" s="3" t="s">
        <v>433</v>
      </c>
      <c r="AO1" s="3" t="s">
        <v>434</v>
      </c>
      <c r="AP1" s="3" t="s">
        <v>793</v>
      </c>
      <c r="AQ1" s="3" t="s">
        <v>435</v>
      </c>
      <c r="AR1" s="3" t="s">
        <v>437</v>
      </c>
      <c r="AS1" s="3" t="s">
        <v>796</v>
      </c>
      <c r="AT1" s="3" t="s">
        <v>438</v>
      </c>
      <c r="AU1" s="3" t="s">
        <v>409</v>
      </c>
      <c r="AV1" s="3" t="s">
        <v>439</v>
      </c>
      <c r="AW1" s="3" t="s">
        <v>440</v>
      </c>
      <c r="AX1" s="3" t="s">
        <v>799</v>
      </c>
      <c r="AY1" s="3" t="s">
        <v>443</v>
      </c>
      <c r="AZ1" s="3" t="s">
        <v>442</v>
      </c>
      <c r="BA1" s="3" t="s">
        <v>454</v>
      </c>
      <c r="BB1" s="3" t="s">
        <v>800</v>
      </c>
      <c r="BC1" s="3" t="s">
        <v>455</v>
      </c>
      <c r="BD1" s="3" t="s">
        <v>456</v>
      </c>
      <c r="BE1" s="3" t="s">
        <v>801</v>
      </c>
      <c r="BF1" s="3" t="s">
        <v>457</v>
      </c>
      <c r="BG1" s="3" t="s">
        <v>678</v>
      </c>
      <c r="BH1" s="3" t="s">
        <v>713</v>
      </c>
      <c r="BJ1" s="3" t="s">
        <v>679</v>
      </c>
      <c r="BK1" s="3" t="s">
        <v>794</v>
      </c>
      <c r="BL1" s="3" t="s">
        <v>680</v>
      </c>
      <c r="BM1" s="3" t="s">
        <v>681</v>
      </c>
      <c r="BN1" s="3" t="s">
        <v>795</v>
      </c>
      <c r="BO1" s="3" t="s">
        <v>682</v>
      </c>
      <c r="BP1" s="4" t="s">
        <v>684</v>
      </c>
      <c r="BQ1" s="4" t="s">
        <v>685</v>
      </c>
      <c r="BR1" s="3" t="s">
        <v>686</v>
      </c>
      <c r="BS1" s="3" t="s">
        <v>797</v>
      </c>
      <c r="BT1" s="3" t="s">
        <v>687</v>
      </c>
      <c r="BU1" s="3" t="s">
        <v>688</v>
      </c>
      <c r="BV1" s="3" t="s">
        <v>798</v>
      </c>
      <c r="BW1" s="3" t="s">
        <v>689</v>
      </c>
      <c r="BX1" s="4" t="s">
        <v>690</v>
      </c>
      <c r="BY1" s="3" t="s">
        <v>409</v>
      </c>
      <c r="BZ1" s="3" t="s">
        <v>691</v>
      </c>
      <c r="CA1" s="3" t="s">
        <v>410</v>
      </c>
      <c r="CB1" s="3" t="s">
        <v>692</v>
      </c>
      <c r="CE1" s="3">
        <f>'5. Trigger species (global)'!F5</f>
        <v>0</v>
      </c>
      <c r="CF1" s="3">
        <f>IF(OR(CE1=0, CE1=$H$9),1,0)</f>
        <v>1</v>
      </c>
      <c r="CG1" s="3" t="str">
        <f>'6. Trigger species (at site)'!L7</f>
        <v>Regularly held by site</v>
      </c>
      <c r="CH1" s="3">
        <f>IF(CG1=$G$39,1,0)</f>
        <v>1</v>
      </c>
      <c r="CI1" s="3">
        <f>IF(AND(CF1&lt;&gt;1,CH1&lt;&gt;1),1,0)</f>
        <v>0</v>
      </c>
    </row>
    <row r="2" spans="1:87" ht="14.25" x14ac:dyDescent="0.45">
      <c r="A2" s="4" t="s">
        <v>2</v>
      </c>
      <c r="C2" s="4" t="s">
        <v>3</v>
      </c>
      <c r="F2" s="3" t="s">
        <v>4</v>
      </c>
      <c r="H2" s="3" t="s">
        <v>343</v>
      </c>
      <c r="K2" s="4" t="s">
        <v>348</v>
      </c>
      <c r="R2" s="28">
        <f>'6. Trigger species (at site)'!X7</f>
        <v>1</v>
      </c>
      <c r="S2" s="3">
        <f>IF(OR('5. Trigger species (global)'!D5=lookups!$E$43,'5. Trigger species (global)'!D5=lookups!$E$44),1,0)</f>
        <v>0</v>
      </c>
      <c r="T2" s="3">
        <f>IF('5. Trigger species (global)'!D5=lookups!$E$42,1,0)</f>
        <v>0</v>
      </c>
      <c r="U2" s="3">
        <f>IF(AND(S2=1,'5. Trigger species (global)'!$E$5=lookups!$H$3),1,0)</f>
        <v>0</v>
      </c>
      <c r="V2" s="3">
        <f>IF(AND(T2=1,'5. Trigger species (global)'!$E$5=lookups!$H$3),1,0)</f>
        <v>0</v>
      </c>
      <c r="W2" s="3" t="e">
        <f>IF(AND(S2=1,('6. Trigger species (at site)'!E7/(('5. Trigger species (global)'!I5))&gt;=0.005),'6. Trigger species (at site)'!C7&gt;4),1,0)</f>
        <v>#DIV/0!</v>
      </c>
      <c r="X2" s="28" t="e">
        <f>IF(AND(S2=1,('6. Trigger species (at site)'!F7/(('5. Trigger species (global)'!H5))&gt;=0.005),'6. Trigger species (at site)'!C7&gt;4),1,0)</f>
        <v>#DIV/0!</v>
      </c>
      <c r="Y2" s="3" t="e">
        <f>IF(AND(S2=1,('6. Trigger species (at site)'!G7/('5. Trigger species (global)'!G5)&gt;=0.005),'6. Trigger species (at site)'!C7&gt;4),1,0)</f>
        <v>#DIV/0!</v>
      </c>
      <c r="Z2" s="28" t="e">
        <f>IF(AND(T2=1,('6. Trigger species (at site)'!E7/('5. Trigger species (global)'!I5)&gt;=0.01),'6. Trigger species (at site)'!C7&gt;9),1,0)</f>
        <v>#DIV/0!</v>
      </c>
      <c r="AA2" s="28" t="e">
        <f>IF(AND(T2=1,('6. Trigger species (at site)'!F7/('5. Trigger species (global)'!H5)&gt;=0.01),'6. Trigger species (at site)'!C7&gt;9),1,0)</f>
        <v>#DIV/0!</v>
      </c>
      <c r="AB2" s="28" t="e">
        <f>IF(AND(T2=1,('6. Trigger species (at site)'!G7/('5. Trigger species (global)'!G5)&gt;=0.01),'6. Trigger species (at site)'!C7&gt;9),1,0)</f>
        <v>#DIV/0!</v>
      </c>
      <c r="AC2" s="3" t="e">
        <f>IF(AND(S2=1,('6. Trigger species (at site)'!E7/('5. Trigger species (global)'!I5)&gt;=0.001),'6. Trigger species (at site)'!C7&gt;4,'5. Trigger species (global)'!E5=lookups!$F$3),1,0)</f>
        <v>#DIV/0!</v>
      </c>
      <c r="AD2" s="28" t="e">
        <f>IF(AND(S2=1,('6. Trigger species (at site)'!F7/('5. Trigger species (global)'!H5)&gt;=0.001),'6. Trigger species (at site)'!D7&gt;4,'5. Trigger species (global)'!E5=lookups!$F$3),1,0)</f>
        <v>#DIV/0!</v>
      </c>
      <c r="AE2" s="3" t="e">
        <f>IF(AND(S2=1,('6. Trigger species (at site)'!G7/('5. Trigger species (global)'!G5)&gt;=0.001),'6. Trigger species (at site)'!C7&gt;4,'5. Trigger species (global)'!E5=lookups!$F$3),1,0)</f>
        <v>#DIV/0!</v>
      </c>
      <c r="AF2" s="28" t="e">
        <f>IF(AND(T2=1,('6. Trigger species (at site)'!E7/('5. Trigger species (global)'!I5)&gt;=0.002),'6. Trigger species (at site)'!C7&gt;9,'5. Trigger species (global)'!E5=lookups!$F$3),1,0)</f>
        <v>#DIV/0!</v>
      </c>
      <c r="AG2" s="28" t="e">
        <f>IF(AND(T2=1,('6. Trigger species (at site)'!F7/('5. Trigger species (global)'!H5)&gt;=0.002),'6. Trigger species (at site)'!D7&gt;9,'5. Trigger species (global)'!E5=lookups!$F$3),1,0)</f>
        <v>#DIV/0!</v>
      </c>
      <c r="AH2" s="28" t="e">
        <f>IF(AND(T2=1,('6. Trigger species (at site)'!G7/('5. Trigger species (global)'!G5)&gt;=0.002),'6. Trigger species (at site)'!C7&gt;9,'5. Trigger species (global)'!E5=lookups!$F$3),1,0)</f>
        <v>#DIV/0!</v>
      </c>
      <c r="AI2" s="3" t="e">
        <f>IF(AND(S2=1,('6. Trigger species (at site)'!E7/('5. Trigger species (global)'!I5)&gt;=0.95)),1,0)</f>
        <v>#DIV/0!</v>
      </c>
      <c r="AJ2" s="3" t="e">
        <f>IF(AND(S2=1,('6. Trigger species (at site)'!F7/('5. Trigger species (global)'!H5)&gt;=0.95)),1,0)</f>
        <v>#DIV/0!</v>
      </c>
      <c r="AK2" s="3" t="e">
        <f>IF(AND(S2=1,('6. Trigger species (at site)'!G7/('5. Trigger species (global)'!G5)&gt;=0.95)),1,0)</f>
        <v>#DIV/0!</v>
      </c>
      <c r="AL2" s="3" t="e">
        <f>IF(AND('6. Trigger species (at site)'!E7/('5. Trigger species (global)'!I5)&gt;=0.1,'6. Trigger species (at site)'!C7&gt;9,$R2=1),1,0)</f>
        <v>#DIV/0!</v>
      </c>
      <c r="AM2" s="3" t="e">
        <f>IF(AND('6. Trigger species (at site)'!F7/('5. Trigger species (global)'!H5)&gt;=0.1,'6. Trigger species (at site)'!D7&gt;9,$R2=1),1,0)</f>
        <v>#DIV/0!</v>
      </c>
      <c r="AN2" s="3" t="e">
        <f>IF(AND('6. Trigger species (at site)'!G7/('5. Trigger species (global)'!G5)&gt;=0.1,'6. Trigger species (at site)'!C7&gt;9,R2=1),1,0)</f>
        <v>#DIV/0!</v>
      </c>
      <c r="AO2" s="3" t="e">
        <f>IF(AND('5. Trigger species (global)'!$K5=lookups!$F$3,'6. Trigger species (at site)'!E7/('5. Trigger species (global)'!I5)&gt;=0.01,R2=1),1,0)</f>
        <v>#DIV/0!</v>
      </c>
      <c r="AP2" s="3" t="e">
        <f>IF(AND('5. Trigger species (global)'!$K5=lookups!$F$3,'6. Trigger species (at site)'!F7/('5. Trigger species (global)'!H5)&gt;=0.01,R2=1),1,0)</f>
        <v>#DIV/0!</v>
      </c>
      <c r="AQ2" s="3" t="e">
        <f>IF(AND('5. Trigger species (global)'!$K5=lookups!$F$3,'6. Trigger species (at site)'!G7/('5. Trigger species (global)'!G5)&gt;=0.01,R2=1),1,0)</f>
        <v>#DIV/0!</v>
      </c>
      <c r="AR2" s="3" t="e">
        <f>IF(AND(R2=1,BH2=$O$24,'5. Trigger species (global)'!L5=lookups!$F$3,'6. Trigger species (at site)'!E7/('5. Trigger species (global)'!I5)&gt;=0.005),1,0)</f>
        <v>#N/A</v>
      </c>
      <c r="AS2" s="3" t="e">
        <f>IF(AND(R2=1,BH2=$O$24,'5. Trigger species (global)'!L5=lookups!$F$3,'6. Trigger species (at site)'!F7/('5. Trigger species (global)'!H5)&gt;=0.005),1,0)</f>
        <v>#N/A</v>
      </c>
      <c r="AT2" s="3" t="e">
        <f>IF(AND(R2=1,BH2=$O$24,'5. Trigger species (global)'!L5=lookups!$F$3,'6. Trigger species (at site)'!G7/('5. Trigger species (global)'!G5)&gt;=0.005),1,0)</f>
        <v>#N/A</v>
      </c>
      <c r="AU2" s="3" t="e">
        <f>IF(AND('6. Trigger species (at site)'!C7&gt;=5,BH2=$O$25,'5. Trigger species (global)'!L5=lookups!$F$3),1,0)</f>
        <v>#N/A</v>
      </c>
      <c r="AV2" s="3">
        <f>IF(AND(R2=1,'6. Trigger species (at site)'!Y7=1),1,0)</f>
        <v>0</v>
      </c>
      <c r="AW2" s="3" t="e">
        <f>IF(AND('6. Trigger species (at site)'!Z7=1,'6. Trigger species (at site)'!E7/('5. Trigger species (global)'!I5)&gt;=0.01,'5. Trigger species (global)'!F5=lookups!$H$9),1,0)</f>
        <v>#DIV/0!</v>
      </c>
      <c r="AX2" s="3" t="e">
        <f>IF(AND('6. Trigger species (at site)'!Z7=1,'6. Trigger species (at site)'!F7/('5. Trigger species (global)'!H5)&gt;=0.01,'5. Trigger species (global)'!F5=lookups!$H$9),1,0)</f>
        <v>#DIV/0!</v>
      </c>
      <c r="AY2" s="3" t="e">
        <f>IF(AND('6. Trigger species (at site)'!Z7=1,'6. Trigger species (at site)'!G7/('5. Trigger species (global)'!G5)&gt;=0.01,'5. Trigger species (global)'!F5=lookups!$H$9),1,0)</f>
        <v>#DIV/0!</v>
      </c>
      <c r="AZ2" s="3">
        <f>IF(AND('6. Trigger species (at site)'!Z7=1,'6. Trigger species (at site)'!AA7=1,'5. Trigger species (global)'!F5=lookups!$H$9),1,0)</f>
        <v>0</v>
      </c>
      <c r="BA2" s="3" t="e">
        <f>IF(AND('6. Trigger species (at site)'!L7=lookups!$G$41,'6. Trigger species (at site)'!D7=lookups!$H$9,('6. Trigger species (at site)'!E7/('5. Trigger species (global)'!I5))&gt;=0.1),1,0)</f>
        <v>#DIV/0!</v>
      </c>
      <c r="BB2" s="3" t="e">
        <f>IF(AND('6. Trigger species (at site)'!L7=lookups!$G$41,'6. Trigger species (at site)'!D7=lookups!$H$9,('6. Trigger species (at site)'!F7/('5. Trigger species (global)'!H5))&gt;=0.1),1,0)</f>
        <v>#DIV/0!</v>
      </c>
      <c r="BC2" s="3" t="e">
        <f>IF(AND('6. Trigger species (at site)'!L7=lookups!$G$41,'6. Trigger species (at site)'!D7=lookups!$H$9,('6. Trigger species (at site)'!G7/('5. Trigger species (global)'!G5))&gt;=0.1),1,0)</f>
        <v>#DIV/0!</v>
      </c>
      <c r="BD2" s="3" t="e">
        <f>IF(AND('6. Trigger species (at site)'!L7=lookups!$G$42,'6. Trigger species (at site)'!D7=lookups!$H$9,('6. Trigger species (at site)'!E7/('5. Trigger species (global)'!I5))&gt;=0.1),1,0)</f>
        <v>#DIV/0!</v>
      </c>
      <c r="BE2" s="3" t="e">
        <f>IF(AND('6. Trigger species (at site)'!L7=lookups!$G$42,'6. Trigger species (at site)'!D7=lookups!$H$9,('6. Trigger species (at site)'!F7/('5. Trigger species (global)'!H5))&gt;=0.1),1,0)</f>
        <v>#DIV/0!</v>
      </c>
      <c r="BF2" s="3" t="e">
        <f>IF(AND('6. Trigger species (at site)'!L7=lookups!$G$42,'6. Trigger species (at site)'!D7=lookups!$H$9,('6. Trigger species (at site)'!G7/('5. Trigger species (global)'!G5))&gt;=0.1),1,0)</f>
        <v>#DIV/0!</v>
      </c>
      <c r="BG2" s="3">
        <f>'5. Trigger species (global)'!C5</f>
        <v>0</v>
      </c>
      <c r="BH2" s="3" t="e">
        <f>VLOOKUP(BG2,$H$24:$I$37,2,FALSE)</f>
        <v>#N/A</v>
      </c>
      <c r="BI2" s="3" t="s">
        <v>329</v>
      </c>
      <c r="BJ2" s="3">
        <f>SUMIFS($AO$2:$AO$175,$BG$2:$BG$175,BI2,$AO$2:$AO$175,"&gt;0")</f>
        <v>0</v>
      </c>
      <c r="BK2" s="3">
        <f t="shared" ref="BK2:BK15" si="0">SUMIFS($AP$2:$AP$175,$BG$2:$BG$175,BI2,$AP$2:$AP$175,"&gt;0")</f>
        <v>0</v>
      </c>
      <c r="BL2" s="3">
        <f>SUMIFS($AQ$2:$AQ$175,$BG$2:$BG$175,BI2,$AQ$2:$AQ$175,"&gt;0")</f>
        <v>0</v>
      </c>
      <c r="BM2" s="3">
        <f>IF(BJ2&gt;='10. Advanced options'!$B4,1,0)</f>
        <v>0</v>
      </c>
      <c r="BN2" s="3">
        <f>IF(BK2&gt;='10. Advanced options'!$B4,1,0)</f>
        <v>0</v>
      </c>
      <c r="BO2" s="3">
        <f>IF(BL2&gt;='10. Advanced options'!$B4,1,0)</f>
        <v>0</v>
      </c>
      <c r="BP2" s="3">
        <v>2</v>
      </c>
      <c r="BQ2" s="3">
        <v>5</v>
      </c>
      <c r="BR2" s="3">
        <f>SUMIFS($AR$2:$AR$175,$BG$2:$BG$175,$BI2,$AR$2:$AR$175,"&gt;0")</f>
        <v>0</v>
      </c>
      <c r="BS2" s="3">
        <f>SUMIFS($AS$2:$AS$175,$BG$2:$BG$175,$BI2,$AS$2:$AS$175,"&gt;0")</f>
        <v>0</v>
      </c>
      <c r="BT2" s="3">
        <f>SUMIFS($AT$2:$AT$175,$BG$2:$BG$175,$BI2,$AT$2:$AT$175,"&gt;0")</f>
        <v>0</v>
      </c>
      <c r="BU2" s="3">
        <f>IF(BR2&gt;='10. Advanced options'!$C4,1,0)</f>
        <v>0</v>
      </c>
      <c r="BV2" s="3">
        <f>IF(BS2&gt;='10. Advanced options'!$C4,1,0)</f>
        <v>0</v>
      </c>
      <c r="BW2" s="3">
        <f>IF(BT2&gt;='10. Advanced options'!$C4,1,0)</f>
        <v>0</v>
      </c>
      <c r="BX2" s="3">
        <v>5</v>
      </c>
      <c r="BY2" s="3">
        <f>SUMIF($BG$2:$BG$175,$BI2,$AU$2:$AU$175)</f>
        <v>0</v>
      </c>
      <c r="BZ2" s="3">
        <f>IF(BY2&gt;='10. Advanced options'!D4,1,0)</f>
        <v>0</v>
      </c>
      <c r="CA2" s="3">
        <f>SUMIF($BG$2:$BG$175,$BI2,$AV$2:$AV$175)</f>
        <v>0</v>
      </c>
      <c r="CB2" s="3">
        <f>IF(CA2&gt;4,1,0)</f>
        <v>0</v>
      </c>
      <c r="CE2" s="3">
        <f>'5. Trigger species (global)'!F6</f>
        <v>0</v>
      </c>
      <c r="CF2" s="3">
        <f t="shared" ref="CF2:CF65" si="1">IF(OR(CE2=0, CE2=$H$9),1,0)</f>
        <v>1</v>
      </c>
      <c r="CG2" s="3" t="str">
        <f>'6. Trigger species (at site)'!L8</f>
        <v>Regularly held by site</v>
      </c>
      <c r="CH2" s="3">
        <f t="shared" ref="CH2:CH65" si="2">IF(CG2=$G$39,1,0)</f>
        <v>1</v>
      </c>
      <c r="CI2" s="3">
        <f t="shared" ref="CI2:CI65" si="3">IF(AND(CF2&lt;&gt;1,CH2&lt;&gt;1),1,0)</f>
        <v>0</v>
      </c>
    </row>
    <row r="3" spans="1:87" ht="14.25" x14ac:dyDescent="0.45">
      <c r="A3" s="3" t="s">
        <v>5</v>
      </c>
      <c r="C3" s="3" t="s">
        <v>6</v>
      </c>
      <c r="E3" s="3" t="s">
        <v>308</v>
      </c>
      <c r="F3" s="3" t="s">
        <v>308</v>
      </c>
      <c r="G3" s="3" t="s">
        <v>308</v>
      </c>
      <c r="H3" s="3" t="s">
        <v>308</v>
      </c>
      <c r="K3" s="3" t="s">
        <v>708</v>
      </c>
      <c r="R3" s="3">
        <f>'6. Trigger species (at site)'!X8</f>
        <v>1</v>
      </c>
      <c r="S3" s="3">
        <f>IF(OR('5. Trigger species (global)'!D6=lookups!$E$43,'5. Trigger species (global)'!D6=lookups!$E$44),1,0)</f>
        <v>0</v>
      </c>
      <c r="T3" s="3">
        <f>IF('5. Trigger species (global)'!D6=lookups!$E$42,1,0)</f>
        <v>0</v>
      </c>
      <c r="U3" s="3">
        <f>IF(AND(S3=1,'5. Trigger species (global)'!$E$5=lookups!$H$3),1,0)</f>
        <v>0</v>
      </c>
      <c r="V3" s="3">
        <f>IF(AND(T3=1,'5. Trigger species (global)'!$E$5=lookups!$H$3),1,0)</f>
        <v>0</v>
      </c>
      <c r="W3" s="3" t="e">
        <f>IF(AND(S3=1,('6. Trigger species (at site)'!E8/(('5. Trigger species (global)'!I6))&gt;=0.005),'6. Trigger species (at site)'!C8&gt;4),1,0)</f>
        <v>#DIV/0!</v>
      </c>
      <c r="X3" s="28" t="e">
        <f>IF(AND(S3=1,('6. Trigger species (at site)'!F8/(('5. Trigger species (global)'!H6))&gt;=0.005),'6. Trigger species (at site)'!C8&gt;4),1,0)</f>
        <v>#DIV/0!</v>
      </c>
      <c r="Y3" s="3" t="e">
        <f>IF(AND(S3=1,('6. Trigger species (at site)'!G8/('5. Trigger species (global)'!G6)&gt;=0.005),'6. Trigger species (at site)'!C8&gt;4),1,0)</f>
        <v>#DIV/0!</v>
      </c>
      <c r="Z3" s="28" t="e">
        <f>IF(AND(T3=1,('6. Trigger species (at site)'!E8/('5. Trigger species (global)'!I6)&gt;=0.01),'6. Trigger species (at site)'!C8&gt;9),1,0)</f>
        <v>#DIV/0!</v>
      </c>
      <c r="AA3" s="28" t="e">
        <f>IF(AND(T3=1,('6. Trigger species (at site)'!F8/('5. Trigger species (global)'!H6)&gt;=0.01),'6. Trigger species (at site)'!C8&gt;9),1,0)</f>
        <v>#DIV/0!</v>
      </c>
      <c r="AB3" s="28" t="e">
        <f>IF(AND(T3=1,('6. Trigger species (at site)'!G8/('5. Trigger species (global)'!G6)&gt;=0.01),'6. Trigger species (at site)'!C8&gt;9),1,0)</f>
        <v>#DIV/0!</v>
      </c>
      <c r="AC3" s="3" t="e">
        <f>IF(AND(S3=1,('6. Trigger species (at site)'!E8/('5. Trigger species (global)'!I6)&gt;=0.001),'6. Trigger species (at site)'!C8&gt;4,'5. Trigger species (global)'!E6=lookups!$F$3),1,0)</f>
        <v>#DIV/0!</v>
      </c>
      <c r="AD3" s="28" t="e">
        <f>IF(AND(S3=1,('6. Trigger species (at site)'!F8/('5. Trigger species (global)'!H6)&gt;=0.001),'6. Trigger species (at site)'!D8&gt;4,'5. Trigger species (global)'!E6=lookups!$F$3),1,0)</f>
        <v>#DIV/0!</v>
      </c>
      <c r="AE3" s="3" t="e">
        <f>IF(AND(S3=1,('6. Trigger species (at site)'!G8/('5. Trigger species (global)'!G6)&gt;=0.001),'6. Trigger species (at site)'!C8&gt;4,'5. Trigger species (global)'!E6=lookups!$F$3),1,0)</f>
        <v>#DIV/0!</v>
      </c>
      <c r="AF3" s="28" t="e">
        <f>IF(AND(T3=1,('6. Trigger species (at site)'!E8/('5. Trigger species (global)'!I6)&gt;=0.002),'6. Trigger species (at site)'!C8&gt;9,'5. Trigger species (global)'!E6=lookups!$F$3),1,0)</f>
        <v>#DIV/0!</v>
      </c>
      <c r="AG3" s="28" t="e">
        <f>IF(AND(T3=1,('6. Trigger species (at site)'!F8/('5. Trigger species (global)'!H6)&gt;=0.002),'6. Trigger species (at site)'!D8&gt;9,'5. Trigger species (global)'!E6=lookups!$F$3),1,0)</f>
        <v>#DIV/0!</v>
      </c>
      <c r="AH3" s="28" t="e">
        <f>IF(AND(T3=1,('6. Trigger species (at site)'!G8/('5. Trigger species (global)'!G6)&gt;=0.002),'6. Trigger species (at site)'!C8&gt;9,'5. Trigger species (global)'!E6=lookups!$F$3),1,0)</f>
        <v>#DIV/0!</v>
      </c>
      <c r="AI3" s="3" t="e">
        <f>IF(AND(S3=1,('6. Trigger species (at site)'!E8/('5. Trigger species (global)'!I6)&gt;=0.95)),1,0)</f>
        <v>#DIV/0!</v>
      </c>
      <c r="AJ3" s="3" t="e">
        <f>IF(AND(S3=1,('6. Trigger species (at site)'!F8/('5. Trigger species (global)'!H6)&gt;=0.95)),1,0)</f>
        <v>#DIV/0!</v>
      </c>
      <c r="AK3" s="3" t="e">
        <f>IF(AND(S3=1,('6. Trigger species (at site)'!G8/('5. Trigger species (global)'!G6)&gt;=0.95)),1,0)</f>
        <v>#DIV/0!</v>
      </c>
      <c r="AL3" s="3" t="e">
        <f>IF(AND('6. Trigger species (at site)'!E8/('5. Trigger species (global)'!I6)&gt;=0.1,'6. Trigger species (at site)'!C8&gt;9,$R3=1),1,0)</f>
        <v>#DIV/0!</v>
      </c>
      <c r="AM3" s="3" t="e">
        <f>IF(AND('6. Trigger species (at site)'!F8/('5. Trigger species (global)'!H6)&gt;=0.1,'6. Trigger species (at site)'!D8&gt;9,$R3=1),1,0)</f>
        <v>#DIV/0!</v>
      </c>
      <c r="AN3" s="3" t="e">
        <f>IF(AND('6. Trigger species (at site)'!G8/('5. Trigger species (global)'!G6)&gt;=0.1,'6. Trigger species (at site)'!C8&gt;9,R3=1),1,0)</f>
        <v>#DIV/0!</v>
      </c>
      <c r="AO3" s="3" t="e">
        <f>IF(AND('5. Trigger species (global)'!$K6=lookups!$F$3,'6. Trigger species (at site)'!E8/('5. Trigger species (global)'!I6)&gt;=0.01,R3=1),1,0)</f>
        <v>#DIV/0!</v>
      </c>
      <c r="AP3" s="3" t="e">
        <f>IF(AND('5. Trigger species (global)'!$K6=lookups!$F$3,'6. Trigger species (at site)'!F8/('5. Trigger species (global)'!H6)&gt;=0.01,R3=1),1,0)</f>
        <v>#DIV/0!</v>
      </c>
      <c r="AQ3" s="3" t="e">
        <f>IF(AND('5. Trigger species (global)'!$K6=lookups!$F$3,'6. Trigger species (at site)'!G8/('5. Trigger species (global)'!G6)&gt;=0.01,R3=1),1,0)</f>
        <v>#DIV/0!</v>
      </c>
      <c r="AR3" s="3" t="e">
        <f>IF(AND(R3=1,BH3=$O$24,'5. Trigger species (global)'!L6=lookups!$F$3,'6. Trigger species (at site)'!E8/('5. Trigger species (global)'!I6)&gt;=0.005),1,0)</f>
        <v>#N/A</v>
      </c>
      <c r="AS3" s="3" t="e">
        <f>IF(AND(R3=1,BH3=$O$24,'5. Trigger species (global)'!L6=lookups!$F$3,'6. Trigger species (at site)'!F8/('5. Trigger species (global)'!H6)&gt;=0.005),1,0)</f>
        <v>#N/A</v>
      </c>
      <c r="AT3" s="3" t="e">
        <f>IF(AND(R3=1,BH3=$O$24,'5. Trigger species (global)'!L6=lookups!$F$3,'6. Trigger species (at site)'!G8/('5. Trigger species (global)'!G6)&gt;=0.005),1,0)</f>
        <v>#N/A</v>
      </c>
      <c r="AU3" s="3" t="e">
        <f>IF(AND('6. Trigger species (at site)'!C8&gt;=5,BH3=$O$25,'5. Trigger species (global)'!L6=lookups!$F$3),1,0)</f>
        <v>#N/A</v>
      </c>
      <c r="AV3" s="3">
        <f>IF(AND(R3=1,'6. Trigger species (at site)'!Y8=1),1,0)</f>
        <v>0</v>
      </c>
      <c r="AW3" s="3" t="e">
        <f>IF(AND('6. Trigger species (at site)'!Z8=1,'6. Trigger species (at site)'!E8/('5. Trigger species (global)'!I6)&gt;=0.01,'5. Trigger species (global)'!F6=lookups!$H$9),1,0)</f>
        <v>#DIV/0!</v>
      </c>
      <c r="AX3" s="3" t="e">
        <f>IF(AND('6. Trigger species (at site)'!Z8=1,'6. Trigger species (at site)'!F8/('5. Trigger species (global)'!H6)&gt;=0.01,'5. Trigger species (global)'!F6=lookups!$H$9),1,0)</f>
        <v>#DIV/0!</v>
      </c>
      <c r="AY3" s="3" t="e">
        <f>IF(AND('6. Trigger species (at site)'!Z8=1,'6. Trigger species (at site)'!G8/('5. Trigger species (global)'!G6)&gt;=0.01,'5. Trigger species (global)'!F6=lookups!$H$9),1,0)</f>
        <v>#DIV/0!</v>
      </c>
      <c r="AZ3" s="3">
        <f>IF(AND('6. Trigger species (at site)'!Z8=1,'6. Trigger species (at site)'!AA8=1,'5. Trigger species (global)'!F6=lookups!$H$9),1,0)</f>
        <v>0</v>
      </c>
      <c r="BA3" s="3" t="e">
        <f>IF(AND('6. Trigger species (at site)'!L8=lookups!$G$41,'6. Trigger species (at site)'!D8=lookups!$H$9,('6. Trigger species (at site)'!E8/('5. Trigger species (global)'!I6))&gt;=0.1),1,0)</f>
        <v>#DIV/0!</v>
      </c>
      <c r="BB3" s="3" t="e">
        <f>IF(AND('6. Trigger species (at site)'!L8=lookups!$G$41,'6. Trigger species (at site)'!D8=lookups!$H$9,('6. Trigger species (at site)'!F8/('5. Trigger species (global)'!H6))&gt;=0.1),1,0)</f>
        <v>#DIV/0!</v>
      </c>
      <c r="BC3" s="3" t="e">
        <f>IF(AND('6. Trigger species (at site)'!L8=lookups!$G$41,'6. Trigger species (at site)'!D8=lookups!$H$9,('6. Trigger species (at site)'!G8/('5. Trigger species (global)'!G6))&gt;=0.1),1,0)</f>
        <v>#DIV/0!</v>
      </c>
      <c r="BD3" s="3" t="e">
        <f>IF(AND('6. Trigger species (at site)'!L8=lookups!$G$42,'6. Trigger species (at site)'!D8=lookups!$H$9,('6. Trigger species (at site)'!E8/('5. Trigger species (global)'!I6))&gt;=0.1),1,0)</f>
        <v>#DIV/0!</v>
      </c>
      <c r="BE3" s="3" t="e">
        <f>IF(AND('6. Trigger species (at site)'!L8=lookups!$G$42,'6. Trigger species (at site)'!D8=lookups!$H$9,('6. Trigger species (at site)'!F8/('5. Trigger species (global)'!H6))&gt;=0.1),1,0)</f>
        <v>#DIV/0!</v>
      </c>
      <c r="BF3" s="3" t="e">
        <f>IF(AND('6. Trigger species (at site)'!L8=lookups!$G$42,'6. Trigger species (at site)'!D8=lookups!$H$9,('6. Trigger species (at site)'!G8/('5. Trigger species (global)'!G6))&gt;=0.1),1,0)</f>
        <v>#DIV/0!</v>
      </c>
      <c r="BG3" s="3">
        <f>'5. Trigger species (global)'!C6</f>
        <v>0</v>
      </c>
      <c r="BH3" s="3" t="e">
        <f t="shared" ref="BH3:BH66" si="4">VLOOKUP(BG3,$H$24:$I$37,2,FALSE)</f>
        <v>#N/A</v>
      </c>
      <c r="BI3" s="3" t="s">
        <v>330</v>
      </c>
      <c r="BJ3" s="3">
        <f t="shared" ref="BJ3:BJ15" si="5">SUMIFS($AO$2:$AO$175,$BG$2:$BG$175,BI3,$AO$2:$AO$175,"&gt;0")</f>
        <v>0</v>
      </c>
      <c r="BK3" s="3">
        <f t="shared" si="0"/>
        <v>0</v>
      </c>
      <c r="BL3" s="3">
        <f t="shared" ref="BL3:BL15" si="6">SUMIFS($AQ$2:$AQ$175,$BG$2:$BG$175,BI3,$AQ$2:$AQ$175,"&gt;0")</f>
        <v>0</v>
      </c>
      <c r="BM3" s="3">
        <f>IF(BJ3&gt;='10. Advanced options'!B5,1,0)</f>
        <v>0</v>
      </c>
      <c r="BN3" s="3">
        <f>IF(BK3&gt;='10. Advanced options'!$B5,1,0)</f>
        <v>0</v>
      </c>
      <c r="BO3" s="3">
        <f>IF(BL3&gt;='10. Advanced options'!$B5,1,0)</f>
        <v>0</v>
      </c>
      <c r="BP3" s="3">
        <v>2</v>
      </c>
      <c r="BQ3" s="3">
        <v>5</v>
      </c>
      <c r="BR3" s="3">
        <f t="shared" ref="BR3:BR15" si="7">SUMIFS($AR$2:$AR$175,$BG$2:$BG$175,$BI3,$AR$2:$AR$175,"&gt;0")</f>
        <v>0</v>
      </c>
      <c r="BS3" s="3">
        <f t="shared" ref="BS3:BS15" si="8">SUMIFS($AS$2:$AS$175,$BG$2:$BG$175,$BI3,$AS$2:$AS$175,"&gt;0")</f>
        <v>0</v>
      </c>
      <c r="BT3" s="3">
        <f t="shared" ref="BT3:BT15" si="9">SUMIFS($AT$2:$AT$175,$BG$2:$BG$175,$BI3,$AT$2:$AT$175,"&gt;0")</f>
        <v>0</v>
      </c>
      <c r="BU3" s="3">
        <f>IF(BR3&gt;='10. Advanced options'!$C5,1,0)</f>
        <v>0</v>
      </c>
      <c r="BV3" s="3">
        <f>IF(BS3&gt;='10. Advanced options'!$C5,1,0)</f>
        <v>0</v>
      </c>
      <c r="BW3" s="3">
        <f>IF(BT3&gt;='10. Advanced options'!$C5,1,0)</f>
        <v>0</v>
      </c>
      <c r="BX3" s="3">
        <v>5</v>
      </c>
      <c r="BY3" s="3">
        <f t="shared" ref="BY3:BY15" si="10">SUMIF($BG$2:$BG$175,$BI3,$AU$2:$AU$175)</f>
        <v>0</v>
      </c>
      <c r="BZ3" s="3">
        <f>IF(BY3&gt;='10. Advanced options'!D5,1,0)</f>
        <v>0</v>
      </c>
      <c r="CA3" s="3">
        <f t="shared" ref="CA3:CA15" si="11">SUMIF($BG$2:$BG$175,$BI3,$AV$2:$AV$175)</f>
        <v>0</v>
      </c>
      <c r="CB3" s="3">
        <f t="shared" ref="CB3:CB15" si="12">IF(CA3&gt;4,1,0)</f>
        <v>0</v>
      </c>
      <c r="CE3" s="3">
        <f>'5. Trigger species (global)'!F7</f>
        <v>0</v>
      </c>
      <c r="CF3" s="3">
        <f t="shared" si="1"/>
        <v>1</v>
      </c>
      <c r="CG3" s="3" t="str">
        <f>'6. Trigger species (at site)'!L9</f>
        <v>Regularly held by site</v>
      </c>
      <c r="CH3" s="3">
        <f t="shared" si="2"/>
        <v>1</v>
      </c>
      <c r="CI3" s="3">
        <f t="shared" si="3"/>
        <v>0</v>
      </c>
    </row>
    <row r="4" spans="1:87" ht="14.25" x14ac:dyDescent="0.45">
      <c r="A4" s="3" t="s">
        <v>7</v>
      </c>
      <c r="C4" s="3" t="s">
        <v>8</v>
      </c>
      <c r="E4" s="3" t="s">
        <v>309</v>
      </c>
      <c r="F4" s="3" t="s">
        <v>309</v>
      </c>
      <c r="G4" s="3" t="s">
        <v>309</v>
      </c>
      <c r="H4" s="3" t="s">
        <v>309</v>
      </c>
      <c r="K4" s="3" t="s">
        <v>709</v>
      </c>
      <c r="R4" s="3">
        <f>'6. Trigger species (at site)'!X9</f>
        <v>1</v>
      </c>
      <c r="S4" s="3">
        <f>IF(OR('5. Trigger species (global)'!D7=lookups!$E$43,'5. Trigger species (global)'!D7=lookups!$E$44),1,0)</f>
        <v>0</v>
      </c>
      <c r="T4" s="3">
        <f>IF('5. Trigger species (global)'!D7=lookups!$E$42,1,0)</f>
        <v>0</v>
      </c>
      <c r="U4" s="3">
        <f>IF(AND(S4=1,'5. Trigger species (global)'!$E$5=lookups!$H$3),1,0)</f>
        <v>0</v>
      </c>
      <c r="V4" s="3">
        <f>IF(AND(T4=1,'5. Trigger species (global)'!$E$5=lookups!$H$3),1,0)</f>
        <v>0</v>
      </c>
      <c r="W4" s="3" t="e">
        <f>IF(AND(S4=1,('6. Trigger species (at site)'!E9/(('5. Trigger species (global)'!I7))&gt;=0.005),'6. Trigger species (at site)'!C9&gt;4),1,0)</f>
        <v>#DIV/0!</v>
      </c>
      <c r="X4" s="28" t="e">
        <f>IF(AND(S4=1,('6. Trigger species (at site)'!F9/(('5. Trigger species (global)'!H7))&gt;=0.005),'6. Trigger species (at site)'!C9&gt;4),1,0)</f>
        <v>#DIV/0!</v>
      </c>
      <c r="Y4" s="3" t="e">
        <f>IF(AND(S4=1,('6. Trigger species (at site)'!G9/('5. Trigger species (global)'!G7)&gt;=0.005),'6. Trigger species (at site)'!C9&gt;4),1,0)</f>
        <v>#DIV/0!</v>
      </c>
      <c r="Z4" s="28" t="e">
        <f>IF(AND(T4=1,('6. Trigger species (at site)'!E9/('5. Trigger species (global)'!I7)&gt;=0.01),'6. Trigger species (at site)'!C9&gt;9),1,0)</f>
        <v>#DIV/0!</v>
      </c>
      <c r="AA4" s="28" t="e">
        <f>IF(AND(T4=1,('6. Trigger species (at site)'!F9/('5. Trigger species (global)'!H7)&gt;=0.01),'6. Trigger species (at site)'!C9&gt;9),1,0)</f>
        <v>#DIV/0!</v>
      </c>
      <c r="AB4" s="28" t="e">
        <f>IF(AND(T4=1,('6. Trigger species (at site)'!G9/('5. Trigger species (global)'!G7)&gt;=0.01),'6. Trigger species (at site)'!C9&gt;9),1,0)</f>
        <v>#DIV/0!</v>
      </c>
      <c r="AC4" s="3" t="e">
        <f>IF(AND(S4=1,('6. Trigger species (at site)'!E9/('5. Trigger species (global)'!I7)&gt;=0.001),'6. Trigger species (at site)'!C9&gt;4,'5. Trigger species (global)'!E7=lookups!$F$3),1,0)</f>
        <v>#DIV/0!</v>
      </c>
      <c r="AD4" s="28" t="e">
        <f>IF(AND(S4=1,('6. Trigger species (at site)'!F9/('5. Trigger species (global)'!H7)&gt;=0.001),'6. Trigger species (at site)'!D9&gt;4,'5. Trigger species (global)'!E7=lookups!$F$3),1,0)</f>
        <v>#DIV/0!</v>
      </c>
      <c r="AE4" s="3" t="e">
        <f>IF(AND(S4=1,('6. Trigger species (at site)'!G9/('5. Trigger species (global)'!G7)&gt;=0.001),'6. Trigger species (at site)'!C9&gt;4,'5. Trigger species (global)'!E7=lookups!$F$3),1,0)</f>
        <v>#DIV/0!</v>
      </c>
      <c r="AF4" s="28" t="e">
        <f>IF(AND(T4=1,('6. Trigger species (at site)'!E9/('5. Trigger species (global)'!I7)&gt;=0.002),'6. Trigger species (at site)'!C9&gt;9,'5. Trigger species (global)'!E7=lookups!$F$3),1,0)</f>
        <v>#DIV/0!</v>
      </c>
      <c r="AG4" s="28" t="e">
        <f>IF(AND(T4=1,('6. Trigger species (at site)'!F9/('5. Trigger species (global)'!H7)&gt;=0.002),'6. Trigger species (at site)'!D9&gt;9,'5. Trigger species (global)'!E7=lookups!$F$3),1,0)</f>
        <v>#DIV/0!</v>
      </c>
      <c r="AH4" s="28" t="e">
        <f>IF(AND(T4=1,('6. Trigger species (at site)'!G9/('5. Trigger species (global)'!G7)&gt;=0.002),'6. Trigger species (at site)'!C9&gt;9,'5. Trigger species (global)'!E7=lookups!$F$3),1,0)</f>
        <v>#DIV/0!</v>
      </c>
      <c r="AI4" s="3" t="e">
        <f>IF(AND(S4=1,('6. Trigger species (at site)'!E9/('5. Trigger species (global)'!I7)&gt;=0.95)),1,0)</f>
        <v>#DIV/0!</v>
      </c>
      <c r="AJ4" s="3" t="e">
        <f>IF(AND(S4=1,('6. Trigger species (at site)'!F9/('5. Trigger species (global)'!H7)&gt;=0.95)),1,0)</f>
        <v>#DIV/0!</v>
      </c>
      <c r="AK4" s="3" t="e">
        <f>IF(AND(S4=1,('6. Trigger species (at site)'!G9/('5. Trigger species (global)'!G7)&gt;=0.95)),1,0)</f>
        <v>#DIV/0!</v>
      </c>
      <c r="AL4" s="3" t="e">
        <f>IF(AND('6. Trigger species (at site)'!E9/('5. Trigger species (global)'!I7)&gt;=0.1,'6. Trigger species (at site)'!C9&gt;9,$R4=1),1,0)</f>
        <v>#DIV/0!</v>
      </c>
      <c r="AM4" s="3" t="e">
        <f>IF(AND('6. Trigger species (at site)'!F9/('5. Trigger species (global)'!H7)&gt;=0.1,'6. Trigger species (at site)'!D9&gt;9,$R4=1),1,0)</f>
        <v>#DIV/0!</v>
      </c>
      <c r="AN4" s="3" t="e">
        <f>IF(AND('6. Trigger species (at site)'!G9/('5. Trigger species (global)'!G7)&gt;=0.1,'6. Trigger species (at site)'!C9&gt;9,R4=1),1,0)</f>
        <v>#DIV/0!</v>
      </c>
      <c r="AO4" s="3" t="e">
        <f>IF(AND('5. Trigger species (global)'!$K7=lookups!$F$3,'6. Trigger species (at site)'!E9/('5. Trigger species (global)'!I7)&gt;=0.01,R4=1),1,0)</f>
        <v>#DIV/0!</v>
      </c>
      <c r="AP4" s="3" t="e">
        <f>IF(AND('5. Trigger species (global)'!$K7=lookups!$F$3,'6. Trigger species (at site)'!F9/('5. Trigger species (global)'!H7)&gt;=0.01,R4=1),1,0)</f>
        <v>#DIV/0!</v>
      </c>
      <c r="AQ4" s="3" t="e">
        <f>IF(AND('5. Trigger species (global)'!$K7=lookups!$F$3,'6. Trigger species (at site)'!G9/('5. Trigger species (global)'!G7)&gt;=0.01,R4=1),1,0)</f>
        <v>#DIV/0!</v>
      </c>
      <c r="AR4" s="3" t="e">
        <f>IF(AND(R4=1,BH4=$O$24,'5. Trigger species (global)'!L7=lookups!$F$3,'6. Trigger species (at site)'!E9/('5. Trigger species (global)'!I7)&gt;=0.005),1,0)</f>
        <v>#N/A</v>
      </c>
      <c r="AS4" s="3" t="e">
        <f>IF(AND(R4=1,BH4=$O$24,'5. Trigger species (global)'!L7=lookups!$F$3,'6. Trigger species (at site)'!F9/('5. Trigger species (global)'!H7)&gt;=0.005),1,0)</f>
        <v>#N/A</v>
      </c>
      <c r="AT4" s="3" t="e">
        <f>IF(AND(R4=1,BH4=$O$24,'5. Trigger species (global)'!L7=lookups!$F$3,'6. Trigger species (at site)'!G9/('5. Trigger species (global)'!G7)&gt;=0.005),1,0)</f>
        <v>#N/A</v>
      </c>
      <c r="AU4" s="3" t="e">
        <f>IF(AND('6. Trigger species (at site)'!C9&gt;=5,BH4=$O$25,'5. Trigger species (global)'!L7=lookups!$F$3),1,0)</f>
        <v>#N/A</v>
      </c>
      <c r="AV4" s="3">
        <f>IF(AND(R4=1,'6. Trigger species (at site)'!Y9=1),1,0)</f>
        <v>0</v>
      </c>
      <c r="AW4" s="3" t="e">
        <f>IF(AND('6. Trigger species (at site)'!Z9=1,'6. Trigger species (at site)'!E9/('5. Trigger species (global)'!I7)&gt;=0.01,'5. Trigger species (global)'!F7=lookups!$H$9),1,0)</f>
        <v>#DIV/0!</v>
      </c>
      <c r="AX4" s="3" t="e">
        <f>IF(AND('6. Trigger species (at site)'!Z9=1,'6. Trigger species (at site)'!F9/('5. Trigger species (global)'!H7)&gt;=0.01,'5. Trigger species (global)'!F7=lookups!$H$9),1,0)</f>
        <v>#DIV/0!</v>
      </c>
      <c r="AY4" s="3" t="e">
        <f>IF(AND('6. Trigger species (at site)'!Z9=1,'6. Trigger species (at site)'!G9/('5. Trigger species (global)'!G7)&gt;=0.01,'5. Trigger species (global)'!F7=lookups!$H$9),1,0)</f>
        <v>#DIV/0!</v>
      </c>
      <c r="AZ4" s="3">
        <f>IF(AND('6. Trigger species (at site)'!Z9=1,'6. Trigger species (at site)'!AA9=1,'5. Trigger species (global)'!F7=lookups!$H$9),1,0)</f>
        <v>0</v>
      </c>
      <c r="BA4" s="3" t="e">
        <f>IF(AND('6. Trigger species (at site)'!L9=lookups!$G$41,'6. Trigger species (at site)'!D9=lookups!$H$9,('6. Trigger species (at site)'!E9/('5. Trigger species (global)'!I7))&gt;=0.1),1,0)</f>
        <v>#DIV/0!</v>
      </c>
      <c r="BB4" s="3" t="e">
        <f>IF(AND('6. Trigger species (at site)'!L9=lookups!$G$41,'6. Trigger species (at site)'!D9=lookups!$H$9,('6. Trigger species (at site)'!F9/('5. Trigger species (global)'!H7))&gt;=0.1),1,0)</f>
        <v>#DIV/0!</v>
      </c>
      <c r="BC4" s="3" t="e">
        <f>IF(AND('6. Trigger species (at site)'!L9=lookups!$G$41,'6. Trigger species (at site)'!D9=lookups!$H$9,('6. Trigger species (at site)'!G9/('5. Trigger species (global)'!G7))&gt;=0.1),1,0)</f>
        <v>#DIV/0!</v>
      </c>
      <c r="BD4" s="3" t="e">
        <f>IF(AND('6. Trigger species (at site)'!L9=lookups!$G$42,'6. Trigger species (at site)'!D9=lookups!$H$9,('6. Trigger species (at site)'!E9/('5. Trigger species (global)'!I7))&gt;=0.1),1,0)</f>
        <v>#DIV/0!</v>
      </c>
      <c r="BE4" s="3" t="e">
        <f>IF(AND('6. Trigger species (at site)'!L9=lookups!$G$42,'6. Trigger species (at site)'!D9=lookups!$H$9,('6. Trigger species (at site)'!F9/('5. Trigger species (global)'!H7))&gt;=0.1),1,0)</f>
        <v>#DIV/0!</v>
      </c>
      <c r="BF4" s="3" t="e">
        <f>IF(AND('6. Trigger species (at site)'!L9=lookups!$G$42,'6. Trigger species (at site)'!D9=lookups!$H$9,('6. Trigger species (at site)'!G9/('5. Trigger species (global)'!G7))&gt;=0.1),1,0)</f>
        <v>#DIV/0!</v>
      </c>
      <c r="BG4" s="3">
        <f>'5. Trigger species (global)'!C7</f>
        <v>0</v>
      </c>
      <c r="BH4" s="3" t="e">
        <f t="shared" si="4"/>
        <v>#N/A</v>
      </c>
      <c r="BI4" s="3" t="s">
        <v>331</v>
      </c>
      <c r="BJ4" s="3">
        <f t="shared" si="5"/>
        <v>0</v>
      </c>
      <c r="BK4" s="3">
        <f t="shared" si="0"/>
        <v>0</v>
      </c>
      <c r="BL4" s="3">
        <f t="shared" si="6"/>
        <v>0</v>
      </c>
      <c r="BM4" s="3">
        <f>IF(BJ4&gt;='10. Advanced options'!B6,1,0)</f>
        <v>0</v>
      </c>
      <c r="BN4" s="3">
        <f>IF(BK4&gt;='10. Advanced options'!$B6,1,0)</f>
        <v>0</v>
      </c>
      <c r="BO4" s="3">
        <f>IF(BL4&gt;='10. Advanced options'!$B6,1,0)</f>
        <v>0</v>
      </c>
      <c r="BP4" s="3">
        <v>2</v>
      </c>
      <c r="BQ4" s="3">
        <v>5</v>
      </c>
      <c r="BR4" s="3">
        <f t="shared" si="7"/>
        <v>0</v>
      </c>
      <c r="BS4" s="3">
        <f t="shared" si="8"/>
        <v>0</v>
      </c>
      <c r="BT4" s="3">
        <f t="shared" si="9"/>
        <v>0</v>
      </c>
      <c r="BU4" s="3">
        <f>IF(BR4&gt;='10. Advanced options'!$C6,1,0)</f>
        <v>0</v>
      </c>
      <c r="BV4" s="3">
        <f>IF(BS4&gt;='10. Advanced options'!$C6,1,0)</f>
        <v>0</v>
      </c>
      <c r="BW4" s="3">
        <f>IF(BT4&gt;='10. Advanced options'!$C6,1,0)</f>
        <v>0</v>
      </c>
      <c r="BX4" s="3">
        <v>5</v>
      </c>
      <c r="BY4" s="3">
        <f t="shared" si="10"/>
        <v>0</v>
      </c>
      <c r="BZ4" s="3">
        <f>IF(BY4&gt;='10. Advanced options'!D6,1,0)</f>
        <v>0</v>
      </c>
      <c r="CA4" s="3">
        <f t="shared" si="11"/>
        <v>0</v>
      </c>
      <c r="CB4" s="3">
        <f t="shared" si="12"/>
        <v>0</v>
      </c>
      <c r="CE4" s="3">
        <f>'5. Trigger species (global)'!F8</f>
        <v>0</v>
      </c>
      <c r="CF4" s="3">
        <f t="shared" si="1"/>
        <v>1</v>
      </c>
      <c r="CG4" s="3" t="str">
        <f>'6. Trigger species (at site)'!L10</f>
        <v>Regularly held by site</v>
      </c>
      <c r="CH4" s="3">
        <f t="shared" si="2"/>
        <v>1</v>
      </c>
      <c r="CI4" s="3">
        <f t="shared" si="3"/>
        <v>0</v>
      </c>
    </row>
    <row r="5" spans="1:87" ht="14.25" x14ac:dyDescent="0.45">
      <c r="A5" s="3" t="s">
        <v>9</v>
      </c>
      <c r="C5" s="3" t="s">
        <v>10</v>
      </c>
      <c r="E5" s="3" t="s">
        <v>702</v>
      </c>
      <c r="G5" s="3" t="s">
        <v>420</v>
      </c>
      <c r="H5" s="3" t="s">
        <v>344</v>
      </c>
      <c r="K5" s="3" t="s">
        <v>704</v>
      </c>
      <c r="R5" s="3">
        <f>'6. Trigger species (at site)'!X10</f>
        <v>1</v>
      </c>
      <c r="S5" s="3">
        <f>IF(OR('5. Trigger species (global)'!D8=lookups!$E$43,'5. Trigger species (global)'!D8=lookups!$E$44),1,0)</f>
        <v>0</v>
      </c>
      <c r="T5" s="3">
        <f>IF('5. Trigger species (global)'!D8=lookups!$E$42,1,0)</f>
        <v>0</v>
      </c>
      <c r="U5" s="3">
        <f>IF(AND(S5=1,'5. Trigger species (global)'!$E$5=lookups!$H$3),1,0)</f>
        <v>0</v>
      </c>
      <c r="V5" s="3">
        <f>IF(AND(T5=1,'5. Trigger species (global)'!$E$5=lookups!$H$3),1,0)</f>
        <v>0</v>
      </c>
      <c r="W5" s="3" t="e">
        <f>IF(AND(S5=1,('6. Trigger species (at site)'!E10/(('5. Trigger species (global)'!I8))&gt;=0.005),'6. Trigger species (at site)'!C10&gt;4),1,0)</f>
        <v>#DIV/0!</v>
      </c>
      <c r="X5" s="28" t="e">
        <f>IF(AND(S5=1,('6. Trigger species (at site)'!F10/(('5. Trigger species (global)'!H8))&gt;=0.005),'6. Trigger species (at site)'!C10&gt;4),1,0)</f>
        <v>#DIV/0!</v>
      </c>
      <c r="Y5" s="3" t="e">
        <f>IF(AND(S5=1,('6. Trigger species (at site)'!G10/('5. Trigger species (global)'!G8)&gt;=0.005),'6. Trigger species (at site)'!C10&gt;4),1,0)</f>
        <v>#DIV/0!</v>
      </c>
      <c r="Z5" s="28" t="e">
        <f>IF(AND(T5=1,('6. Trigger species (at site)'!E10/('5. Trigger species (global)'!I8)&gt;=0.01),'6. Trigger species (at site)'!C10&gt;9),1,0)</f>
        <v>#DIV/0!</v>
      </c>
      <c r="AA5" s="28" t="e">
        <f>IF(AND(T5=1,('6. Trigger species (at site)'!F10/('5. Trigger species (global)'!H8)&gt;=0.01),'6. Trigger species (at site)'!C10&gt;9),1,0)</f>
        <v>#DIV/0!</v>
      </c>
      <c r="AB5" s="28" t="e">
        <f>IF(AND(T5=1,('6. Trigger species (at site)'!G10/('5. Trigger species (global)'!G8)&gt;=0.01),'6. Trigger species (at site)'!C10&gt;9),1,0)</f>
        <v>#DIV/0!</v>
      </c>
      <c r="AC5" s="3" t="e">
        <f>IF(AND(S5=1,('6. Trigger species (at site)'!E10/('5. Trigger species (global)'!I8)&gt;=0.001),'6. Trigger species (at site)'!C10&gt;4,'5. Trigger species (global)'!E8=lookups!$F$3),1,0)</f>
        <v>#DIV/0!</v>
      </c>
      <c r="AD5" s="28" t="e">
        <f>IF(AND(S5=1,('6. Trigger species (at site)'!F10/('5. Trigger species (global)'!H8)&gt;=0.001),'6. Trigger species (at site)'!D10&gt;4,'5. Trigger species (global)'!E8=lookups!$F$3),1,0)</f>
        <v>#DIV/0!</v>
      </c>
      <c r="AE5" s="3" t="e">
        <f>IF(AND(S5=1,('6. Trigger species (at site)'!G10/('5. Trigger species (global)'!G8)&gt;=0.001),'6. Trigger species (at site)'!C10&gt;4,'5. Trigger species (global)'!E8=lookups!$F$3),1,0)</f>
        <v>#DIV/0!</v>
      </c>
      <c r="AF5" s="28" t="e">
        <f>IF(AND(T5=1,('6. Trigger species (at site)'!E10/('5. Trigger species (global)'!I8)&gt;=0.002),'6. Trigger species (at site)'!C10&gt;9,'5. Trigger species (global)'!E8=lookups!$F$3),1,0)</f>
        <v>#DIV/0!</v>
      </c>
      <c r="AG5" s="28" t="e">
        <f>IF(AND(T5=1,('6. Trigger species (at site)'!F10/('5. Trigger species (global)'!H8)&gt;=0.002),'6. Trigger species (at site)'!D10&gt;9,'5. Trigger species (global)'!E8=lookups!$F$3),1,0)</f>
        <v>#DIV/0!</v>
      </c>
      <c r="AH5" s="28" t="e">
        <f>IF(AND(T5=1,('6. Trigger species (at site)'!G10/('5. Trigger species (global)'!G8)&gt;=0.002),'6. Trigger species (at site)'!C10&gt;9,'5. Trigger species (global)'!E8=lookups!$F$3),1,0)</f>
        <v>#DIV/0!</v>
      </c>
      <c r="AI5" s="3" t="e">
        <f>IF(AND(S5=1,('6. Trigger species (at site)'!E10/('5. Trigger species (global)'!I8)&gt;=0.95)),1,0)</f>
        <v>#DIV/0!</v>
      </c>
      <c r="AJ5" s="3" t="e">
        <f>IF(AND(S5=1,('6. Trigger species (at site)'!F10/('5. Trigger species (global)'!H8)&gt;=0.95)),1,0)</f>
        <v>#DIV/0!</v>
      </c>
      <c r="AK5" s="3" t="e">
        <f>IF(AND(S5=1,('6. Trigger species (at site)'!G10/('5. Trigger species (global)'!G8)&gt;=0.95)),1,0)</f>
        <v>#DIV/0!</v>
      </c>
      <c r="AL5" s="3" t="e">
        <f>IF(AND('6. Trigger species (at site)'!E10/('5. Trigger species (global)'!I8)&gt;=0.1,'6. Trigger species (at site)'!C10&gt;9,$R5=1),1,0)</f>
        <v>#DIV/0!</v>
      </c>
      <c r="AM5" s="3" t="e">
        <f>IF(AND('6. Trigger species (at site)'!F10/('5. Trigger species (global)'!H8)&gt;=0.1,'6. Trigger species (at site)'!D10&gt;9,$R5=1),1,0)</f>
        <v>#DIV/0!</v>
      </c>
      <c r="AN5" s="3" t="e">
        <f>IF(AND('6. Trigger species (at site)'!G10/('5. Trigger species (global)'!G8)&gt;=0.1,'6. Trigger species (at site)'!C10&gt;9,R5=1),1,0)</f>
        <v>#DIV/0!</v>
      </c>
      <c r="AO5" s="3" t="e">
        <f>IF(AND('5. Trigger species (global)'!$K8=lookups!$F$3,'6. Trigger species (at site)'!E10/('5. Trigger species (global)'!I8)&gt;=0.01,R5=1),1,0)</f>
        <v>#DIV/0!</v>
      </c>
      <c r="AP5" s="3" t="e">
        <f>IF(AND('5. Trigger species (global)'!$K8=lookups!$F$3,'6. Trigger species (at site)'!F10/('5. Trigger species (global)'!H8)&gt;=0.01,R5=1),1,0)</f>
        <v>#DIV/0!</v>
      </c>
      <c r="AQ5" s="3" t="e">
        <f>IF(AND('5. Trigger species (global)'!$K8=lookups!$F$3,'6. Trigger species (at site)'!G10/('5. Trigger species (global)'!G8)&gt;=0.01,R5=1),1,0)</f>
        <v>#DIV/0!</v>
      </c>
      <c r="AR5" s="3" t="e">
        <f>IF(AND(R5=1,BH5=$O$24,'5. Trigger species (global)'!L8=lookups!$F$3,'6. Trigger species (at site)'!E10/('5. Trigger species (global)'!I8)&gt;=0.005),1,0)</f>
        <v>#N/A</v>
      </c>
      <c r="AS5" s="3" t="e">
        <f>IF(AND(R5=1,BH5=$O$24,'5. Trigger species (global)'!L8=lookups!$F$3,'6. Trigger species (at site)'!F10/('5. Trigger species (global)'!H8)&gt;=0.005),1,0)</f>
        <v>#N/A</v>
      </c>
      <c r="AT5" s="3" t="e">
        <f>IF(AND(R5=1,BH5=$O$24,'5. Trigger species (global)'!L8=lookups!$F$3,'6. Trigger species (at site)'!G10/('5. Trigger species (global)'!G8)&gt;=0.005),1,0)</f>
        <v>#N/A</v>
      </c>
      <c r="AU5" s="3" t="e">
        <f>IF(AND('6. Trigger species (at site)'!C10&gt;=5,BH5=$O$25,'5. Trigger species (global)'!L8=lookups!$F$3),1,0)</f>
        <v>#N/A</v>
      </c>
      <c r="AV5" s="3">
        <f>IF(AND(R5=1,'6. Trigger species (at site)'!Y10=1),1,0)</f>
        <v>0</v>
      </c>
      <c r="AW5" s="3" t="e">
        <f>IF(AND('6. Trigger species (at site)'!Z10=1,'6. Trigger species (at site)'!E10/('5. Trigger species (global)'!I8)&gt;=0.01,'5. Trigger species (global)'!F8=lookups!$H$9),1,0)</f>
        <v>#DIV/0!</v>
      </c>
      <c r="AX5" s="3" t="e">
        <f>IF(AND('6. Trigger species (at site)'!Z10=1,'6. Trigger species (at site)'!F10/('5. Trigger species (global)'!H8)&gt;=0.01,'5. Trigger species (global)'!F8=lookups!$H$9),1,0)</f>
        <v>#DIV/0!</v>
      </c>
      <c r="AY5" s="3" t="e">
        <f>IF(AND('6. Trigger species (at site)'!Z10=1,'6. Trigger species (at site)'!G10/('5. Trigger species (global)'!G8)&gt;=0.01,'5. Trigger species (global)'!F8=lookups!$H$9),1,0)</f>
        <v>#DIV/0!</v>
      </c>
      <c r="AZ5" s="3">
        <f>IF(AND('6. Trigger species (at site)'!Z10=1,'6. Trigger species (at site)'!AA10=1,'5. Trigger species (global)'!F8=lookups!$H$9),1,0)</f>
        <v>0</v>
      </c>
      <c r="BA5" s="3" t="e">
        <f>IF(AND('6. Trigger species (at site)'!L10=lookups!$G$41,'6. Trigger species (at site)'!D10=lookups!$H$9,('6. Trigger species (at site)'!E10/('5. Trigger species (global)'!I8))&gt;=0.1),1,0)</f>
        <v>#DIV/0!</v>
      </c>
      <c r="BB5" s="3" t="e">
        <f>IF(AND('6. Trigger species (at site)'!L10=lookups!$G$41,'6. Trigger species (at site)'!D10=lookups!$H$9,('6. Trigger species (at site)'!F10/('5. Trigger species (global)'!H8))&gt;=0.1),1,0)</f>
        <v>#DIV/0!</v>
      </c>
      <c r="BC5" s="3" t="e">
        <f>IF(AND('6. Trigger species (at site)'!L10=lookups!$G$41,'6. Trigger species (at site)'!D10=lookups!$H$9,('6. Trigger species (at site)'!G10/('5. Trigger species (global)'!G8))&gt;=0.1),1,0)</f>
        <v>#DIV/0!</v>
      </c>
      <c r="BD5" s="3" t="e">
        <f>IF(AND('6. Trigger species (at site)'!L10=lookups!$G$42,'6. Trigger species (at site)'!D10=lookups!$H$9,('6. Trigger species (at site)'!E10/('5. Trigger species (global)'!I8))&gt;=0.1),1,0)</f>
        <v>#DIV/0!</v>
      </c>
      <c r="BE5" s="3" t="e">
        <f>IF(AND('6. Trigger species (at site)'!L10=lookups!$G$42,'6. Trigger species (at site)'!D10=lookups!$H$9,('6. Trigger species (at site)'!F10/('5. Trigger species (global)'!H8))&gt;=0.1),1,0)</f>
        <v>#DIV/0!</v>
      </c>
      <c r="BF5" s="3" t="e">
        <f>IF(AND('6. Trigger species (at site)'!L10=lookups!$G$42,'6. Trigger species (at site)'!D10=lookups!$H$9,('6. Trigger species (at site)'!G10/('5. Trigger species (global)'!G8))&gt;=0.1),1,0)</f>
        <v>#DIV/0!</v>
      </c>
      <c r="BG5" s="3">
        <f>'5. Trigger species (global)'!C8</f>
        <v>0</v>
      </c>
      <c r="BH5" s="3" t="e">
        <f t="shared" si="4"/>
        <v>#N/A</v>
      </c>
      <c r="BI5" s="3" t="s">
        <v>332</v>
      </c>
      <c r="BJ5" s="3">
        <f t="shared" si="5"/>
        <v>0</v>
      </c>
      <c r="BK5" s="3">
        <f t="shared" si="0"/>
        <v>0</v>
      </c>
      <c r="BL5" s="3">
        <f t="shared" si="6"/>
        <v>0</v>
      </c>
      <c r="BM5" s="3">
        <f>IF(BJ5&gt;='10. Advanced options'!B7,1,0)</f>
        <v>0</v>
      </c>
      <c r="BN5" s="3">
        <f>IF(BK5&gt;='10. Advanced options'!$B7,1,0)</f>
        <v>0</v>
      </c>
      <c r="BO5" s="3">
        <f>IF(BL5&gt;='10. Advanced options'!$B7,1,0)</f>
        <v>0</v>
      </c>
      <c r="BP5" s="3">
        <v>2</v>
      </c>
      <c r="BQ5" s="3">
        <v>5</v>
      </c>
      <c r="BR5" s="3">
        <f t="shared" si="7"/>
        <v>0</v>
      </c>
      <c r="BS5" s="3">
        <f t="shared" si="8"/>
        <v>0</v>
      </c>
      <c r="BT5" s="3">
        <f t="shared" si="9"/>
        <v>0</v>
      </c>
      <c r="BU5" s="3">
        <f>IF(BR5&gt;='10. Advanced options'!$C7,1,0)</f>
        <v>0</v>
      </c>
      <c r="BV5" s="3">
        <f>IF(BS5&gt;='10. Advanced options'!$C7,1,0)</f>
        <v>0</v>
      </c>
      <c r="BW5" s="3">
        <f>IF(BT5&gt;='10. Advanced options'!$C7,1,0)</f>
        <v>0</v>
      </c>
      <c r="BX5" s="3">
        <v>5</v>
      </c>
      <c r="BY5" s="3">
        <f t="shared" si="10"/>
        <v>0</v>
      </c>
      <c r="BZ5" s="3">
        <f>IF(BY5&gt;='10. Advanced options'!D7,1,0)</f>
        <v>0</v>
      </c>
      <c r="CA5" s="3">
        <f t="shared" si="11"/>
        <v>0</v>
      </c>
      <c r="CB5" s="3">
        <f t="shared" si="12"/>
        <v>0</v>
      </c>
      <c r="CE5" s="3">
        <f>'5. Trigger species (global)'!F9</f>
        <v>0</v>
      </c>
      <c r="CF5" s="3">
        <f t="shared" si="1"/>
        <v>1</v>
      </c>
      <c r="CG5" s="3" t="str">
        <f>'6. Trigger species (at site)'!L11</f>
        <v>Regularly held by site</v>
      </c>
      <c r="CH5" s="3">
        <f t="shared" si="2"/>
        <v>1</v>
      </c>
      <c r="CI5" s="3">
        <f t="shared" si="3"/>
        <v>0</v>
      </c>
    </row>
    <row r="6" spans="1:87" ht="14.25" x14ac:dyDescent="0.45">
      <c r="A6" s="3" t="s">
        <v>11</v>
      </c>
      <c r="K6" s="3" t="s">
        <v>705</v>
      </c>
      <c r="R6" s="3">
        <f>'6. Trigger species (at site)'!X11</f>
        <v>1</v>
      </c>
      <c r="S6" s="3">
        <f>IF(OR('5. Trigger species (global)'!D9=lookups!$E$43,'5. Trigger species (global)'!D9=lookups!$E$44),1,0)</f>
        <v>0</v>
      </c>
      <c r="T6" s="3">
        <f>IF('5. Trigger species (global)'!D9=lookups!$E$42,1,0)</f>
        <v>0</v>
      </c>
      <c r="U6" s="3">
        <f>IF(AND(S6=1,'5. Trigger species (global)'!$E$5=lookups!$H$3),1,0)</f>
        <v>0</v>
      </c>
      <c r="V6" s="3">
        <f>IF(AND(T6=1,'5. Trigger species (global)'!$E$5=lookups!$H$3),1,0)</f>
        <v>0</v>
      </c>
      <c r="W6" s="3" t="e">
        <f>IF(AND(S6=1,('6. Trigger species (at site)'!E11/(('5. Trigger species (global)'!I9))&gt;=0.005),'6. Trigger species (at site)'!C11&gt;4),1,0)</f>
        <v>#DIV/0!</v>
      </c>
      <c r="X6" s="28" t="e">
        <f>IF(AND(S6=1,('6. Trigger species (at site)'!F11/(('5. Trigger species (global)'!H9))&gt;=0.005),'6. Trigger species (at site)'!C11&gt;4),1,0)</f>
        <v>#DIV/0!</v>
      </c>
      <c r="Y6" s="3" t="e">
        <f>IF(AND(S6=1,('6. Trigger species (at site)'!G11/('5. Trigger species (global)'!G9)&gt;=0.005),'6. Trigger species (at site)'!C11&gt;4),1,0)</f>
        <v>#DIV/0!</v>
      </c>
      <c r="Z6" s="28" t="e">
        <f>IF(AND(T6=1,('6. Trigger species (at site)'!E11/('5. Trigger species (global)'!I9)&gt;=0.01),'6. Trigger species (at site)'!C11&gt;9),1,0)</f>
        <v>#DIV/0!</v>
      </c>
      <c r="AA6" s="28" t="e">
        <f>IF(AND(T6=1,('6. Trigger species (at site)'!F11/('5. Trigger species (global)'!H9)&gt;=0.01),'6. Trigger species (at site)'!C11&gt;9),1,0)</f>
        <v>#DIV/0!</v>
      </c>
      <c r="AB6" s="28" t="e">
        <f>IF(AND(T6=1,('6. Trigger species (at site)'!G11/('5. Trigger species (global)'!G9)&gt;=0.01),'6. Trigger species (at site)'!C11&gt;9),1,0)</f>
        <v>#DIV/0!</v>
      </c>
      <c r="AC6" s="3" t="e">
        <f>IF(AND(S6=1,('6. Trigger species (at site)'!E11/('5. Trigger species (global)'!I9)&gt;=0.001),'6. Trigger species (at site)'!C11&gt;4,'5. Trigger species (global)'!E9=lookups!$F$3),1,0)</f>
        <v>#DIV/0!</v>
      </c>
      <c r="AD6" s="28" t="e">
        <f>IF(AND(S6=1,('6. Trigger species (at site)'!F11/('5. Trigger species (global)'!H9)&gt;=0.001),'6. Trigger species (at site)'!D11&gt;4,'5. Trigger species (global)'!E9=lookups!$F$3),1,0)</f>
        <v>#DIV/0!</v>
      </c>
      <c r="AE6" s="3" t="e">
        <f>IF(AND(S6=1,('6. Trigger species (at site)'!G11/('5. Trigger species (global)'!G9)&gt;=0.001),'6. Trigger species (at site)'!C11&gt;4,'5. Trigger species (global)'!E9=lookups!$F$3),1,0)</f>
        <v>#DIV/0!</v>
      </c>
      <c r="AF6" s="28" t="e">
        <f>IF(AND(T6=1,('6. Trigger species (at site)'!E11/('5. Trigger species (global)'!I9)&gt;=0.002),'6. Trigger species (at site)'!C11&gt;9,'5. Trigger species (global)'!E9=lookups!$F$3),1,0)</f>
        <v>#DIV/0!</v>
      </c>
      <c r="AG6" s="28" t="e">
        <f>IF(AND(T6=1,('6. Trigger species (at site)'!F11/('5. Trigger species (global)'!H9)&gt;=0.002),'6. Trigger species (at site)'!D11&gt;9,'5. Trigger species (global)'!E9=lookups!$F$3),1,0)</f>
        <v>#DIV/0!</v>
      </c>
      <c r="AH6" s="28" t="e">
        <f>IF(AND(T6=1,('6. Trigger species (at site)'!G11/('5. Trigger species (global)'!G9)&gt;=0.002),'6. Trigger species (at site)'!C11&gt;9,'5. Trigger species (global)'!E9=lookups!$F$3),1,0)</f>
        <v>#DIV/0!</v>
      </c>
      <c r="AI6" s="3" t="e">
        <f>IF(AND(S6=1,('6. Trigger species (at site)'!E11/('5. Trigger species (global)'!I9)&gt;=0.95)),1,0)</f>
        <v>#DIV/0!</v>
      </c>
      <c r="AJ6" s="3" t="e">
        <f>IF(AND(S6=1,('6. Trigger species (at site)'!F11/('5. Trigger species (global)'!H9)&gt;=0.95)),1,0)</f>
        <v>#DIV/0!</v>
      </c>
      <c r="AK6" s="3" t="e">
        <f>IF(AND(S6=1,('6. Trigger species (at site)'!G11/('5. Trigger species (global)'!G9)&gt;=0.95)),1,0)</f>
        <v>#DIV/0!</v>
      </c>
      <c r="AL6" s="3" t="e">
        <f>IF(AND('6. Trigger species (at site)'!E11/('5. Trigger species (global)'!I9)&gt;=0.1,'6. Trigger species (at site)'!C11&gt;9,$R6=1),1,0)</f>
        <v>#DIV/0!</v>
      </c>
      <c r="AM6" s="3" t="e">
        <f>IF(AND('6. Trigger species (at site)'!F11/('5. Trigger species (global)'!H9)&gt;=0.1,'6. Trigger species (at site)'!D11&gt;9,$R6=1),1,0)</f>
        <v>#DIV/0!</v>
      </c>
      <c r="AN6" s="3" t="e">
        <f>IF(AND('6. Trigger species (at site)'!G11/('5. Trigger species (global)'!G9)&gt;=0.1,'6. Trigger species (at site)'!C11&gt;9,R6=1),1,0)</f>
        <v>#DIV/0!</v>
      </c>
      <c r="AO6" s="3" t="e">
        <f>IF(AND('5. Trigger species (global)'!$K9=lookups!$F$3,'6. Trigger species (at site)'!E11/('5. Trigger species (global)'!I9)&gt;=0.01,R6=1),1,0)</f>
        <v>#DIV/0!</v>
      </c>
      <c r="AP6" s="3" t="e">
        <f>IF(AND('5. Trigger species (global)'!$K9=lookups!$F$3,'6. Trigger species (at site)'!F11/('5. Trigger species (global)'!H9)&gt;=0.01,R6=1),1,0)</f>
        <v>#DIV/0!</v>
      </c>
      <c r="AQ6" s="3" t="e">
        <f>IF(AND('5. Trigger species (global)'!$K9=lookups!$F$3,'6. Trigger species (at site)'!G11/('5. Trigger species (global)'!G9)&gt;=0.01,R6=1),1,0)</f>
        <v>#DIV/0!</v>
      </c>
      <c r="AR6" s="3" t="e">
        <f>IF(AND(R6=1,BH6=$O$24,'5. Trigger species (global)'!L9=lookups!$F$3,'6. Trigger species (at site)'!E11/('5. Trigger species (global)'!I9)&gt;=0.005),1,0)</f>
        <v>#N/A</v>
      </c>
      <c r="AS6" s="3" t="e">
        <f>IF(AND(R6=1,BH6=$O$24,'5. Trigger species (global)'!L9=lookups!$F$3,'6. Trigger species (at site)'!F11/('5. Trigger species (global)'!H9)&gt;=0.005),1,0)</f>
        <v>#N/A</v>
      </c>
      <c r="AT6" s="3" t="e">
        <f>IF(AND(R6=1,BH6=$O$24,'5. Trigger species (global)'!L9=lookups!$F$3,'6. Trigger species (at site)'!G11/('5. Trigger species (global)'!G9)&gt;=0.005),1,0)</f>
        <v>#N/A</v>
      </c>
      <c r="AU6" s="3" t="e">
        <f>IF(AND('6. Trigger species (at site)'!C11&gt;=5,BH6=$O$25,'5. Trigger species (global)'!L9=lookups!$F$3),1,0)</f>
        <v>#N/A</v>
      </c>
      <c r="AV6" s="3">
        <f>IF(AND(R6=1,'6. Trigger species (at site)'!Y11=1),1,0)</f>
        <v>0</v>
      </c>
      <c r="AW6" s="3" t="e">
        <f>IF(AND('6. Trigger species (at site)'!Z11=1,'6. Trigger species (at site)'!E11/('5. Trigger species (global)'!I9)&gt;=0.01,'5. Trigger species (global)'!F9=lookups!$H$9),1,0)</f>
        <v>#DIV/0!</v>
      </c>
      <c r="AX6" s="3" t="e">
        <f>IF(AND('6. Trigger species (at site)'!Z11=1,'6. Trigger species (at site)'!F11/('5. Trigger species (global)'!H9)&gt;=0.01,'5. Trigger species (global)'!F9=lookups!$H$9),1,0)</f>
        <v>#DIV/0!</v>
      </c>
      <c r="AY6" s="3" t="e">
        <f>IF(AND('6. Trigger species (at site)'!Z11=1,'6. Trigger species (at site)'!G11/('5. Trigger species (global)'!G9)&gt;=0.01,'5. Trigger species (global)'!F9=lookups!$H$9),1,0)</f>
        <v>#DIV/0!</v>
      </c>
      <c r="AZ6" s="3">
        <f>IF(AND('6. Trigger species (at site)'!Z11=1,'6. Trigger species (at site)'!AA11=1,'5. Trigger species (global)'!F9=lookups!$H$9),1,0)</f>
        <v>0</v>
      </c>
      <c r="BA6" s="3" t="e">
        <f>IF(AND('6. Trigger species (at site)'!L11=lookups!$G$41,'6. Trigger species (at site)'!D11=lookups!$H$9,('6. Trigger species (at site)'!E11/('5. Trigger species (global)'!I9))&gt;=0.1),1,0)</f>
        <v>#DIV/0!</v>
      </c>
      <c r="BB6" s="3" t="e">
        <f>IF(AND('6. Trigger species (at site)'!L11=lookups!$G$41,'6. Trigger species (at site)'!D11=lookups!$H$9,('6. Trigger species (at site)'!F11/('5. Trigger species (global)'!H9))&gt;=0.1),1,0)</f>
        <v>#DIV/0!</v>
      </c>
      <c r="BC6" s="3" t="e">
        <f>IF(AND('6. Trigger species (at site)'!L11=lookups!$G$41,'6. Trigger species (at site)'!D11=lookups!$H$9,('6. Trigger species (at site)'!G11/('5. Trigger species (global)'!G9))&gt;=0.1),1,0)</f>
        <v>#DIV/0!</v>
      </c>
      <c r="BD6" s="3" t="e">
        <f>IF(AND('6. Trigger species (at site)'!L11=lookups!$G$42,'6. Trigger species (at site)'!D11=lookups!$H$9,('6. Trigger species (at site)'!E11/('5. Trigger species (global)'!I9))&gt;=0.1),1,0)</f>
        <v>#DIV/0!</v>
      </c>
      <c r="BE6" s="3" t="e">
        <f>IF(AND('6. Trigger species (at site)'!L11=lookups!$G$42,'6. Trigger species (at site)'!D11=lookups!$H$9,('6. Trigger species (at site)'!F11/('5. Trigger species (global)'!H9))&gt;=0.1),1,0)</f>
        <v>#DIV/0!</v>
      </c>
      <c r="BF6" s="3" t="e">
        <f>IF(AND('6. Trigger species (at site)'!L11=lookups!$G$42,'6. Trigger species (at site)'!D11=lookups!$H$9,('6. Trigger species (at site)'!G11/('5. Trigger species (global)'!G9))&gt;=0.1),1,0)</f>
        <v>#DIV/0!</v>
      </c>
      <c r="BG6" s="3">
        <f>'5. Trigger species (global)'!C9</f>
        <v>0</v>
      </c>
      <c r="BH6" s="3" t="e">
        <f t="shared" si="4"/>
        <v>#N/A</v>
      </c>
      <c r="BI6" s="3" t="s">
        <v>334</v>
      </c>
      <c r="BJ6" s="3">
        <f t="shared" si="5"/>
        <v>0</v>
      </c>
      <c r="BK6" s="3">
        <f t="shared" si="0"/>
        <v>0</v>
      </c>
      <c r="BL6" s="3">
        <f t="shared" si="6"/>
        <v>0</v>
      </c>
      <c r="BM6" s="3">
        <f>IF(BJ6&gt;='10. Advanced options'!B8,1,0)</f>
        <v>0</v>
      </c>
      <c r="BN6" s="3">
        <f>IF(BK6&gt;='10. Advanced options'!$B8,1,0)</f>
        <v>0</v>
      </c>
      <c r="BO6" s="3">
        <f>IF(BL6&gt;='10. Advanced options'!$B8,1,0)</f>
        <v>0</v>
      </c>
      <c r="BP6" s="3">
        <v>2</v>
      </c>
      <c r="BQ6" s="3">
        <v>5</v>
      </c>
      <c r="BR6" s="3">
        <f t="shared" si="7"/>
        <v>0</v>
      </c>
      <c r="BS6" s="3">
        <f t="shared" si="8"/>
        <v>0</v>
      </c>
      <c r="BT6" s="3">
        <f t="shared" si="9"/>
        <v>0</v>
      </c>
      <c r="BU6" s="3">
        <f>IF(BR6&gt;='10. Advanced options'!$C8,1,0)</f>
        <v>0</v>
      </c>
      <c r="BV6" s="3">
        <f>IF(BS6&gt;='10. Advanced options'!$C8,1,0)</f>
        <v>0</v>
      </c>
      <c r="BW6" s="3">
        <f>IF(BT6&gt;='10. Advanced options'!$C8,1,0)</f>
        <v>0</v>
      </c>
      <c r="BX6" s="3">
        <v>5</v>
      </c>
      <c r="BY6" s="3">
        <f t="shared" si="10"/>
        <v>0</v>
      </c>
      <c r="BZ6" s="3">
        <f>IF(BY6&gt;='10. Advanced options'!D8,1,0)</f>
        <v>0</v>
      </c>
      <c r="CA6" s="3">
        <f t="shared" si="11"/>
        <v>0</v>
      </c>
      <c r="CB6" s="3">
        <f t="shared" si="12"/>
        <v>0</v>
      </c>
      <c r="CE6" s="3">
        <f>'5. Trigger species (global)'!F10</f>
        <v>0</v>
      </c>
      <c r="CF6" s="3">
        <f t="shared" si="1"/>
        <v>1</v>
      </c>
      <c r="CG6" s="3" t="str">
        <f>'6. Trigger species (at site)'!L12</f>
        <v>Regularly held by site</v>
      </c>
      <c r="CH6" s="3">
        <f t="shared" si="2"/>
        <v>1</v>
      </c>
      <c r="CI6" s="3">
        <f t="shared" si="3"/>
        <v>0</v>
      </c>
    </row>
    <row r="7" spans="1:87" ht="14.25" x14ac:dyDescent="0.45">
      <c r="K7" s="3" t="s">
        <v>349</v>
      </c>
      <c r="R7" s="3">
        <f>'6. Trigger species (at site)'!X12</f>
        <v>1</v>
      </c>
      <c r="S7" s="3">
        <f>IF(OR('5. Trigger species (global)'!D10=lookups!$E$43,'5. Trigger species (global)'!D10=lookups!$E$44),1,0)</f>
        <v>0</v>
      </c>
      <c r="T7" s="3">
        <f>IF('5. Trigger species (global)'!D10=lookups!$E$42,1,0)</f>
        <v>0</v>
      </c>
      <c r="U7" s="3">
        <f>IF(AND(S7=1,'5. Trigger species (global)'!$E$5=lookups!$H$3),1,0)</f>
        <v>0</v>
      </c>
      <c r="V7" s="3">
        <f>IF(AND(T7=1,'5. Trigger species (global)'!$E$5=lookups!$H$3),1,0)</f>
        <v>0</v>
      </c>
      <c r="W7" s="3" t="e">
        <f>IF(AND(S7=1,('6. Trigger species (at site)'!E12/(('5. Trigger species (global)'!I10))&gt;=0.005),'6. Trigger species (at site)'!C12&gt;4),1,0)</f>
        <v>#DIV/0!</v>
      </c>
      <c r="X7" s="28" t="e">
        <f>IF(AND(S7=1,('6. Trigger species (at site)'!F12/(('5. Trigger species (global)'!H10))&gt;=0.005),'6. Trigger species (at site)'!C12&gt;4),1,0)</f>
        <v>#DIV/0!</v>
      </c>
      <c r="Y7" s="3" t="e">
        <f>IF(AND(S7=1,('6. Trigger species (at site)'!G12/('5. Trigger species (global)'!G10)&gt;=0.005),'6. Trigger species (at site)'!C12&gt;4),1,0)</f>
        <v>#DIV/0!</v>
      </c>
      <c r="Z7" s="28" t="e">
        <f>IF(AND(T7=1,('6. Trigger species (at site)'!E12/('5. Trigger species (global)'!I10)&gt;=0.01),'6. Trigger species (at site)'!C12&gt;9),1,0)</f>
        <v>#DIV/0!</v>
      </c>
      <c r="AA7" s="28" t="e">
        <f>IF(AND(T7=1,('6. Trigger species (at site)'!F12/('5. Trigger species (global)'!H10)&gt;=0.01),'6. Trigger species (at site)'!C12&gt;9),1,0)</f>
        <v>#DIV/0!</v>
      </c>
      <c r="AB7" s="28" t="e">
        <f>IF(AND(T7=1,('6. Trigger species (at site)'!G12/('5. Trigger species (global)'!G10)&gt;=0.01),'6. Trigger species (at site)'!C12&gt;9),1,0)</f>
        <v>#DIV/0!</v>
      </c>
      <c r="AC7" s="3" t="e">
        <f>IF(AND(S7=1,('6. Trigger species (at site)'!E12/('5. Trigger species (global)'!I10)&gt;=0.001),'6. Trigger species (at site)'!C12&gt;4,'5. Trigger species (global)'!E10=lookups!$F$3),1,0)</f>
        <v>#DIV/0!</v>
      </c>
      <c r="AD7" s="28" t="e">
        <f>IF(AND(S7=1,('6. Trigger species (at site)'!F12/('5. Trigger species (global)'!H10)&gt;=0.001),'6. Trigger species (at site)'!D12&gt;4,'5. Trigger species (global)'!E10=lookups!$F$3),1,0)</f>
        <v>#DIV/0!</v>
      </c>
      <c r="AE7" s="3" t="e">
        <f>IF(AND(S7=1,('6. Trigger species (at site)'!G12/('5. Trigger species (global)'!G10)&gt;=0.001),'6. Trigger species (at site)'!C12&gt;4,'5. Trigger species (global)'!E10=lookups!$F$3),1,0)</f>
        <v>#DIV/0!</v>
      </c>
      <c r="AF7" s="28" t="e">
        <f>IF(AND(T7=1,('6. Trigger species (at site)'!E12/('5. Trigger species (global)'!I10)&gt;=0.002),'6. Trigger species (at site)'!C12&gt;9,'5. Trigger species (global)'!E10=lookups!$F$3),1,0)</f>
        <v>#DIV/0!</v>
      </c>
      <c r="AG7" s="28" t="e">
        <f>IF(AND(T7=1,('6. Trigger species (at site)'!F12/('5. Trigger species (global)'!H10)&gt;=0.002),'6. Trigger species (at site)'!D12&gt;9,'5. Trigger species (global)'!E10=lookups!$F$3),1,0)</f>
        <v>#DIV/0!</v>
      </c>
      <c r="AH7" s="28" t="e">
        <f>IF(AND(T7=1,('6. Trigger species (at site)'!G12/('5. Trigger species (global)'!G10)&gt;=0.002),'6. Trigger species (at site)'!C12&gt;9,'5. Trigger species (global)'!E10=lookups!$F$3),1,0)</f>
        <v>#DIV/0!</v>
      </c>
      <c r="AI7" s="3" t="e">
        <f>IF(AND(S7=1,('6. Trigger species (at site)'!E12/('5. Trigger species (global)'!I10)&gt;=0.95)),1,0)</f>
        <v>#DIV/0!</v>
      </c>
      <c r="AJ7" s="3" t="e">
        <f>IF(AND(S7=1,('6. Trigger species (at site)'!F12/('5. Trigger species (global)'!H10)&gt;=0.95)),1,0)</f>
        <v>#DIV/0!</v>
      </c>
      <c r="AK7" s="3" t="e">
        <f>IF(AND(S7=1,('6. Trigger species (at site)'!G12/('5. Trigger species (global)'!G10)&gt;=0.95)),1,0)</f>
        <v>#DIV/0!</v>
      </c>
      <c r="AL7" s="3" t="e">
        <f>IF(AND('6. Trigger species (at site)'!E12/('5. Trigger species (global)'!I10)&gt;=0.1,'6. Trigger species (at site)'!C12&gt;9,$R7=1),1,0)</f>
        <v>#DIV/0!</v>
      </c>
      <c r="AM7" s="3" t="e">
        <f>IF(AND('6. Trigger species (at site)'!F12/('5. Trigger species (global)'!H10)&gt;=0.1,'6. Trigger species (at site)'!D12&gt;9,$R7=1),1,0)</f>
        <v>#DIV/0!</v>
      </c>
      <c r="AN7" s="3" t="e">
        <f>IF(AND('6. Trigger species (at site)'!G12/('5. Trigger species (global)'!G10)&gt;=0.1,'6. Trigger species (at site)'!C12&gt;9,R7=1),1,0)</f>
        <v>#DIV/0!</v>
      </c>
      <c r="AO7" s="3" t="e">
        <f>IF(AND('5. Trigger species (global)'!$K10=lookups!$F$3,'6. Trigger species (at site)'!E12/('5. Trigger species (global)'!I10)&gt;=0.01,R7=1),1,0)</f>
        <v>#DIV/0!</v>
      </c>
      <c r="AP7" s="3" t="e">
        <f>IF(AND('5. Trigger species (global)'!$K10=lookups!$F$3,'6. Trigger species (at site)'!F12/('5. Trigger species (global)'!H10)&gt;=0.01,R7=1),1,0)</f>
        <v>#DIV/0!</v>
      </c>
      <c r="AQ7" s="3" t="e">
        <f>IF(AND('5. Trigger species (global)'!$K10=lookups!$F$3,'6. Trigger species (at site)'!G12/('5. Trigger species (global)'!G10)&gt;=0.01,R7=1),1,0)</f>
        <v>#DIV/0!</v>
      </c>
      <c r="AR7" s="3" t="e">
        <f>IF(AND(R7=1,BH7=$O$24,'5. Trigger species (global)'!L10=lookups!$F$3,'6. Trigger species (at site)'!E12/('5. Trigger species (global)'!I10)&gt;=0.005),1,0)</f>
        <v>#N/A</v>
      </c>
      <c r="AS7" s="3" t="e">
        <f>IF(AND(R7=1,BH7=$O$24,'5. Trigger species (global)'!L10=lookups!$F$3,'6. Trigger species (at site)'!F12/('5. Trigger species (global)'!H10)&gt;=0.005),1,0)</f>
        <v>#N/A</v>
      </c>
      <c r="AT7" s="3" t="e">
        <f>IF(AND(R7=1,BH7=$O$24,'5. Trigger species (global)'!L10=lookups!$F$3,'6. Trigger species (at site)'!G12/('5. Trigger species (global)'!G10)&gt;=0.005),1,0)</f>
        <v>#N/A</v>
      </c>
      <c r="AU7" s="3" t="e">
        <f>IF(AND('6. Trigger species (at site)'!C12&gt;=5,BH7=$O$25,'5. Trigger species (global)'!L10=lookups!$F$3),1,0)</f>
        <v>#N/A</v>
      </c>
      <c r="AV7" s="3">
        <f>IF(AND(R7=1,'6. Trigger species (at site)'!Y12=1),1,0)</f>
        <v>0</v>
      </c>
      <c r="AW7" s="3" t="e">
        <f>IF(AND('6. Trigger species (at site)'!Z12=1,'6. Trigger species (at site)'!E12/('5. Trigger species (global)'!I10)&gt;=0.01,'5. Trigger species (global)'!F10=lookups!$H$9),1,0)</f>
        <v>#DIV/0!</v>
      </c>
      <c r="AX7" s="3" t="e">
        <f>IF(AND('6. Trigger species (at site)'!Z12=1,'6. Trigger species (at site)'!F12/('5. Trigger species (global)'!H10)&gt;=0.01,'5. Trigger species (global)'!F10=lookups!$H$9),1,0)</f>
        <v>#DIV/0!</v>
      </c>
      <c r="AY7" s="3" t="e">
        <f>IF(AND('6. Trigger species (at site)'!Z12=1,'6. Trigger species (at site)'!G12/('5. Trigger species (global)'!G10)&gt;=0.01,'5. Trigger species (global)'!F10=lookups!$H$9),1,0)</f>
        <v>#DIV/0!</v>
      </c>
      <c r="AZ7" s="3">
        <f>IF(AND('6. Trigger species (at site)'!Z12=1,'6. Trigger species (at site)'!AA12=1,'5. Trigger species (global)'!F10=lookups!$H$9),1,0)</f>
        <v>0</v>
      </c>
      <c r="BA7" s="3" t="e">
        <f>IF(AND('6. Trigger species (at site)'!L12=lookups!$G$41,'6. Trigger species (at site)'!D12=lookups!$H$9,('6. Trigger species (at site)'!E12/('5. Trigger species (global)'!I10))&gt;=0.1),1,0)</f>
        <v>#DIV/0!</v>
      </c>
      <c r="BB7" s="3" t="e">
        <f>IF(AND('6. Trigger species (at site)'!L12=lookups!$G$41,'6. Trigger species (at site)'!D12=lookups!$H$9,('6. Trigger species (at site)'!F12/('5. Trigger species (global)'!H10))&gt;=0.1),1,0)</f>
        <v>#DIV/0!</v>
      </c>
      <c r="BC7" s="3" t="e">
        <f>IF(AND('6. Trigger species (at site)'!L12=lookups!$G$41,'6. Trigger species (at site)'!D12=lookups!$H$9,('6. Trigger species (at site)'!G12/('5. Trigger species (global)'!G10))&gt;=0.1),1,0)</f>
        <v>#DIV/0!</v>
      </c>
      <c r="BD7" s="3" t="e">
        <f>IF(AND('6. Trigger species (at site)'!L12=lookups!$G$42,'6. Trigger species (at site)'!D12=lookups!$H$9,('6. Trigger species (at site)'!E12/('5. Trigger species (global)'!I10))&gt;=0.1),1,0)</f>
        <v>#DIV/0!</v>
      </c>
      <c r="BE7" s="3" t="e">
        <f>IF(AND('6. Trigger species (at site)'!L12=lookups!$G$42,'6. Trigger species (at site)'!D12=lookups!$H$9,('6. Trigger species (at site)'!F12/('5. Trigger species (global)'!H10))&gt;=0.1),1,0)</f>
        <v>#DIV/0!</v>
      </c>
      <c r="BF7" s="3" t="e">
        <f>IF(AND('6. Trigger species (at site)'!L12=lookups!$G$42,'6. Trigger species (at site)'!D12=lookups!$H$9,('6. Trigger species (at site)'!G12/('5. Trigger species (global)'!G10))&gt;=0.1),1,0)</f>
        <v>#DIV/0!</v>
      </c>
      <c r="BG7" s="3">
        <f>'5. Trigger species (global)'!C10</f>
        <v>0</v>
      </c>
      <c r="BH7" s="3" t="e">
        <f t="shared" si="4"/>
        <v>#N/A</v>
      </c>
      <c r="BI7" s="3" t="s">
        <v>333</v>
      </c>
      <c r="BJ7" s="3">
        <f t="shared" si="5"/>
        <v>0</v>
      </c>
      <c r="BK7" s="3">
        <f t="shared" si="0"/>
        <v>0</v>
      </c>
      <c r="BL7" s="3">
        <f t="shared" si="6"/>
        <v>0</v>
      </c>
      <c r="BM7" s="3">
        <f>IF(BJ7&gt;='10. Advanced options'!B9,1,0)</f>
        <v>0</v>
      </c>
      <c r="BN7" s="3">
        <f>IF(BK7&gt;='10. Advanced options'!$B9,1,0)</f>
        <v>0</v>
      </c>
      <c r="BO7" s="3">
        <f>IF(BL7&gt;='10. Advanced options'!$B9,1,0)</f>
        <v>0</v>
      </c>
      <c r="BP7" s="3">
        <v>2</v>
      </c>
      <c r="BQ7" s="3">
        <v>5</v>
      </c>
      <c r="BR7" s="3">
        <f t="shared" si="7"/>
        <v>0</v>
      </c>
      <c r="BS7" s="3">
        <f t="shared" si="8"/>
        <v>0</v>
      </c>
      <c r="BT7" s="3">
        <f t="shared" si="9"/>
        <v>0</v>
      </c>
      <c r="BU7" s="3">
        <f>IF(BR7&gt;='10. Advanced options'!$C9,1,0)</f>
        <v>0</v>
      </c>
      <c r="BV7" s="3">
        <f>IF(BS7&gt;='10. Advanced options'!$C9,1,0)</f>
        <v>0</v>
      </c>
      <c r="BW7" s="3">
        <f>IF(BT7&gt;='10. Advanced options'!$C9,1,0)</f>
        <v>0</v>
      </c>
      <c r="BX7" s="3">
        <v>5</v>
      </c>
      <c r="BY7" s="3">
        <f t="shared" si="10"/>
        <v>0</v>
      </c>
      <c r="BZ7" s="3">
        <f>IF(BY7&gt;='10. Advanced options'!D9,1,0)</f>
        <v>0</v>
      </c>
      <c r="CA7" s="3">
        <f t="shared" si="11"/>
        <v>0</v>
      </c>
      <c r="CB7" s="3">
        <f t="shared" si="12"/>
        <v>0</v>
      </c>
      <c r="CE7" s="3">
        <f>'5. Trigger species (global)'!F11</f>
        <v>0</v>
      </c>
      <c r="CF7" s="3">
        <f t="shared" si="1"/>
        <v>1</v>
      </c>
      <c r="CG7" s="3" t="str">
        <f>'6. Trigger species (at site)'!L13</f>
        <v>Regularly held by site</v>
      </c>
      <c r="CH7" s="3">
        <f t="shared" si="2"/>
        <v>1</v>
      </c>
      <c r="CI7" s="3">
        <f t="shared" si="3"/>
        <v>0</v>
      </c>
    </row>
    <row r="8" spans="1:87" ht="14.25" x14ac:dyDescent="0.45">
      <c r="A8" s="4" t="s">
        <v>12</v>
      </c>
      <c r="E8" s="4" t="s">
        <v>13</v>
      </c>
      <c r="H8" s="4" t="s">
        <v>14</v>
      </c>
      <c r="K8" s="3" t="s">
        <v>338</v>
      </c>
      <c r="R8" s="3">
        <f>'6. Trigger species (at site)'!X13</f>
        <v>1</v>
      </c>
      <c r="S8" s="3">
        <f>IF(OR('5. Trigger species (global)'!D11=lookups!$E$43,'5. Trigger species (global)'!D11=lookups!$E$44),1,0)</f>
        <v>0</v>
      </c>
      <c r="T8" s="3">
        <f>IF('5. Trigger species (global)'!D11=lookups!$E$42,1,0)</f>
        <v>0</v>
      </c>
      <c r="U8" s="3">
        <f>IF(AND(S8=1,'5. Trigger species (global)'!$E$5=lookups!$H$3),1,0)</f>
        <v>0</v>
      </c>
      <c r="V8" s="3">
        <f>IF(AND(T8=1,'5. Trigger species (global)'!$E$5=lookups!$H$3),1,0)</f>
        <v>0</v>
      </c>
      <c r="W8" s="3" t="e">
        <f>IF(AND(S8=1,('6. Trigger species (at site)'!E13/(('5. Trigger species (global)'!I11))&gt;=0.005),'6. Trigger species (at site)'!C13&gt;4),1,0)</f>
        <v>#DIV/0!</v>
      </c>
      <c r="X8" s="28" t="e">
        <f>IF(AND(S8=1,('6. Trigger species (at site)'!F13/(('5. Trigger species (global)'!H11))&gt;=0.005),'6. Trigger species (at site)'!C13&gt;4),1,0)</f>
        <v>#DIV/0!</v>
      </c>
      <c r="Y8" s="3" t="e">
        <f>IF(AND(S8=1,('6. Trigger species (at site)'!G13/('5. Trigger species (global)'!G11)&gt;=0.005),'6. Trigger species (at site)'!C13&gt;4),1,0)</f>
        <v>#DIV/0!</v>
      </c>
      <c r="Z8" s="28" t="e">
        <f>IF(AND(T8=1,('6. Trigger species (at site)'!E13/('5. Trigger species (global)'!I11)&gt;=0.01),'6. Trigger species (at site)'!C13&gt;9),1,0)</f>
        <v>#DIV/0!</v>
      </c>
      <c r="AA8" s="28" t="e">
        <f>IF(AND(T8=1,('6. Trigger species (at site)'!F13/('5. Trigger species (global)'!H11)&gt;=0.01),'6. Trigger species (at site)'!C13&gt;9),1,0)</f>
        <v>#DIV/0!</v>
      </c>
      <c r="AB8" s="28" t="e">
        <f>IF(AND(T8=1,('6. Trigger species (at site)'!G13/('5. Trigger species (global)'!G11)&gt;=0.01),'6. Trigger species (at site)'!C13&gt;9),1,0)</f>
        <v>#DIV/0!</v>
      </c>
      <c r="AC8" s="3" t="e">
        <f>IF(AND(S8=1,('6. Trigger species (at site)'!E13/('5. Trigger species (global)'!I11)&gt;=0.001),'6. Trigger species (at site)'!C13&gt;4,'5. Trigger species (global)'!E11=lookups!$F$3),1,0)</f>
        <v>#DIV/0!</v>
      </c>
      <c r="AD8" s="28" t="e">
        <f>IF(AND(S8=1,('6. Trigger species (at site)'!F13/('5. Trigger species (global)'!H11)&gt;=0.001),'6. Trigger species (at site)'!D13&gt;4,'5. Trigger species (global)'!E11=lookups!$F$3),1,0)</f>
        <v>#DIV/0!</v>
      </c>
      <c r="AE8" s="3" t="e">
        <f>IF(AND(S8=1,('6. Trigger species (at site)'!G13/('5. Trigger species (global)'!G11)&gt;=0.001),'6. Trigger species (at site)'!C13&gt;4,'5. Trigger species (global)'!E11=lookups!$F$3),1,0)</f>
        <v>#DIV/0!</v>
      </c>
      <c r="AF8" s="28" t="e">
        <f>IF(AND(T8=1,('6. Trigger species (at site)'!E13/('5. Trigger species (global)'!I11)&gt;=0.002),'6. Trigger species (at site)'!C13&gt;9,'5. Trigger species (global)'!E11=lookups!$F$3),1,0)</f>
        <v>#DIV/0!</v>
      </c>
      <c r="AG8" s="28" t="e">
        <f>IF(AND(T8=1,('6. Trigger species (at site)'!F13/('5. Trigger species (global)'!H11)&gt;=0.002),'6. Trigger species (at site)'!D13&gt;9,'5. Trigger species (global)'!E11=lookups!$F$3),1,0)</f>
        <v>#DIV/0!</v>
      </c>
      <c r="AH8" s="28" t="e">
        <f>IF(AND(T8=1,('6. Trigger species (at site)'!G13/('5. Trigger species (global)'!G11)&gt;=0.002),'6. Trigger species (at site)'!C13&gt;9,'5. Trigger species (global)'!E11=lookups!$F$3),1,0)</f>
        <v>#DIV/0!</v>
      </c>
      <c r="AI8" s="3" t="e">
        <f>IF(AND(S8=1,('6. Trigger species (at site)'!E13/('5. Trigger species (global)'!I11)&gt;=0.95)),1,0)</f>
        <v>#DIV/0!</v>
      </c>
      <c r="AJ8" s="3" t="e">
        <f>IF(AND(S8=1,('6. Trigger species (at site)'!F13/('5. Trigger species (global)'!H11)&gt;=0.95)),1,0)</f>
        <v>#DIV/0!</v>
      </c>
      <c r="AK8" s="3" t="e">
        <f>IF(AND(S8=1,('6. Trigger species (at site)'!G13/('5. Trigger species (global)'!G11)&gt;=0.95)),1,0)</f>
        <v>#DIV/0!</v>
      </c>
      <c r="AL8" s="3" t="e">
        <f>IF(AND('6. Trigger species (at site)'!E13/('5. Trigger species (global)'!I11)&gt;=0.1,'6. Trigger species (at site)'!C13&gt;9,$R8=1),1,0)</f>
        <v>#DIV/0!</v>
      </c>
      <c r="AM8" s="3" t="e">
        <f>IF(AND('6. Trigger species (at site)'!F13/('5. Trigger species (global)'!H11)&gt;=0.1,'6. Trigger species (at site)'!D13&gt;9,$R8=1),1,0)</f>
        <v>#DIV/0!</v>
      </c>
      <c r="AN8" s="3" t="e">
        <f>IF(AND('6. Trigger species (at site)'!G13/('5. Trigger species (global)'!G11)&gt;=0.1,'6. Trigger species (at site)'!C13&gt;9,R8=1),1,0)</f>
        <v>#DIV/0!</v>
      </c>
      <c r="AO8" s="3" t="e">
        <f>IF(AND('5. Trigger species (global)'!$K11=lookups!$F$3,'6. Trigger species (at site)'!E13/('5. Trigger species (global)'!I11)&gt;=0.01,R8=1),1,0)</f>
        <v>#DIV/0!</v>
      </c>
      <c r="AP8" s="3" t="e">
        <f>IF(AND('5. Trigger species (global)'!$K11=lookups!$F$3,'6. Trigger species (at site)'!F13/('5. Trigger species (global)'!H11)&gt;=0.01,R8=1),1,0)</f>
        <v>#DIV/0!</v>
      </c>
      <c r="AQ8" s="3" t="e">
        <f>IF(AND('5. Trigger species (global)'!$K11=lookups!$F$3,'6. Trigger species (at site)'!G13/('5. Trigger species (global)'!G11)&gt;=0.01,R8=1),1,0)</f>
        <v>#DIV/0!</v>
      </c>
      <c r="AR8" s="3" t="e">
        <f>IF(AND(R8=1,BH8=$O$24,'5. Trigger species (global)'!L11=lookups!$F$3,'6. Trigger species (at site)'!E13/('5. Trigger species (global)'!I11)&gt;=0.005),1,0)</f>
        <v>#N/A</v>
      </c>
      <c r="AS8" s="3" t="e">
        <f>IF(AND(R8=1,BH8=$O$24,'5. Trigger species (global)'!L11=lookups!$F$3,'6. Trigger species (at site)'!F13/('5. Trigger species (global)'!H11)&gt;=0.005),1,0)</f>
        <v>#N/A</v>
      </c>
      <c r="AT8" s="3" t="e">
        <f>IF(AND(R8=1,BH8=$O$24,'5. Trigger species (global)'!L11=lookups!$F$3,'6. Trigger species (at site)'!G13/('5. Trigger species (global)'!G11)&gt;=0.005),1,0)</f>
        <v>#N/A</v>
      </c>
      <c r="AU8" s="3" t="e">
        <f>IF(AND('6. Trigger species (at site)'!C13&gt;=5,BH8=$O$25,'5. Trigger species (global)'!L11=lookups!$F$3),1,0)</f>
        <v>#N/A</v>
      </c>
      <c r="AV8" s="3">
        <f>IF(AND(R8=1,'6. Trigger species (at site)'!Y13=1),1,0)</f>
        <v>0</v>
      </c>
      <c r="AW8" s="3" t="e">
        <f>IF(AND('6. Trigger species (at site)'!Z13=1,'6. Trigger species (at site)'!E13/('5. Trigger species (global)'!I11)&gt;=0.01,'5. Trigger species (global)'!F11=lookups!$H$9),1,0)</f>
        <v>#DIV/0!</v>
      </c>
      <c r="AX8" s="3" t="e">
        <f>IF(AND('6. Trigger species (at site)'!Z13=1,'6. Trigger species (at site)'!F13/('5. Trigger species (global)'!H11)&gt;=0.01,'5. Trigger species (global)'!F11=lookups!$H$9),1,0)</f>
        <v>#DIV/0!</v>
      </c>
      <c r="AY8" s="3" t="e">
        <f>IF(AND('6. Trigger species (at site)'!Z13=1,'6. Trigger species (at site)'!G13/('5. Trigger species (global)'!G11)&gt;=0.01,'5. Trigger species (global)'!F11=lookups!$H$9),1,0)</f>
        <v>#DIV/0!</v>
      </c>
      <c r="AZ8" s="3">
        <f>IF(AND('6. Trigger species (at site)'!Z13=1,'6. Trigger species (at site)'!AA13=1,'5. Trigger species (global)'!F11=lookups!$H$9),1,0)</f>
        <v>0</v>
      </c>
      <c r="BA8" s="3" t="e">
        <f>IF(AND('6. Trigger species (at site)'!L13=lookups!$G$41,'6. Trigger species (at site)'!D13=lookups!$H$9,('6. Trigger species (at site)'!E13/('5. Trigger species (global)'!I11))&gt;=0.1),1,0)</f>
        <v>#DIV/0!</v>
      </c>
      <c r="BB8" s="3" t="e">
        <f>IF(AND('6. Trigger species (at site)'!L13=lookups!$G$41,'6. Trigger species (at site)'!D13=lookups!$H$9,('6. Trigger species (at site)'!F13/('5. Trigger species (global)'!H11))&gt;=0.1),1,0)</f>
        <v>#DIV/0!</v>
      </c>
      <c r="BC8" s="3" t="e">
        <f>IF(AND('6. Trigger species (at site)'!L13=lookups!$G$41,'6. Trigger species (at site)'!D13=lookups!$H$9,('6. Trigger species (at site)'!G13/('5. Trigger species (global)'!G11))&gt;=0.1),1,0)</f>
        <v>#DIV/0!</v>
      </c>
      <c r="BD8" s="3" t="e">
        <f>IF(AND('6. Trigger species (at site)'!L13=lookups!$G$42,'6. Trigger species (at site)'!D13=lookups!$H$9,('6. Trigger species (at site)'!E13/('5. Trigger species (global)'!I11))&gt;=0.1),1,0)</f>
        <v>#DIV/0!</v>
      </c>
      <c r="BE8" s="3" t="e">
        <f>IF(AND('6. Trigger species (at site)'!L13=lookups!$G$42,'6. Trigger species (at site)'!D13=lookups!$H$9,('6. Trigger species (at site)'!F13/('5. Trigger species (global)'!H11))&gt;=0.1),1,0)</f>
        <v>#DIV/0!</v>
      </c>
      <c r="BF8" s="3" t="e">
        <f>IF(AND('6. Trigger species (at site)'!L13=lookups!$G$42,'6. Trigger species (at site)'!D13=lookups!$H$9,('6. Trigger species (at site)'!G13/('5. Trigger species (global)'!G11))&gt;=0.1),1,0)</f>
        <v>#DIV/0!</v>
      </c>
      <c r="BG8" s="3">
        <f>'5. Trigger species (global)'!C11</f>
        <v>0</v>
      </c>
      <c r="BH8" s="3" t="e">
        <f t="shared" si="4"/>
        <v>#N/A</v>
      </c>
      <c r="BI8" s="3" t="s">
        <v>339</v>
      </c>
      <c r="BJ8" s="3">
        <f t="shared" si="5"/>
        <v>0</v>
      </c>
      <c r="BK8" s="3">
        <f t="shared" si="0"/>
        <v>0</v>
      </c>
      <c r="BL8" s="3">
        <f t="shared" si="6"/>
        <v>0</v>
      </c>
      <c r="BM8" s="3">
        <f>IF(BJ8&gt;='10. Advanced options'!B10,1,0)</f>
        <v>0</v>
      </c>
      <c r="BN8" s="3">
        <f>IF(BK8&gt;='10. Advanced options'!$B10,1,0)</f>
        <v>0</v>
      </c>
      <c r="BO8" s="3">
        <f>IF(BL8&gt;='10. Advanced options'!$B10,1,0)</f>
        <v>0</v>
      </c>
      <c r="BP8" s="3">
        <v>2</v>
      </c>
      <c r="BQ8" s="3">
        <v>5</v>
      </c>
      <c r="BR8" s="3">
        <f t="shared" si="7"/>
        <v>0</v>
      </c>
      <c r="BS8" s="3">
        <f t="shared" si="8"/>
        <v>0</v>
      </c>
      <c r="BT8" s="3">
        <f t="shared" si="9"/>
        <v>0</v>
      </c>
      <c r="BU8" s="3">
        <f>IF(BR8&gt;='10. Advanced options'!$C10,1,0)</f>
        <v>0</v>
      </c>
      <c r="BV8" s="3">
        <f>IF(BS8&gt;='10. Advanced options'!$C10,1,0)</f>
        <v>0</v>
      </c>
      <c r="BW8" s="3">
        <f>IF(BT8&gt;='10. Advanced options'!$C10,1,0)</f>
        <v>0</v>
      </c>
      <c r="BX8" s="3">
        <v>5</v>
      </c>
      <c r="BY8" s="3">
        <f t="shared" si="10"/>
        <v>0</v>
      </c>
      <c r="BZ8" s="3">
        <f>IF(BY8&gt;='10. Advanced options'!D10,1,0)</f>
        <v>0</v>
      </c>
      <c r="CA8" s="3">
        <f t="shared" si="11"/>
        <v>0</v>
      </c>
      <c r="CB8" s="3">
        <f t="shared" si="12"/>
        <v>0</v>
      </c>
      <c r="CE8" s="3">
        <f>'5. Trigger species (global)'!F12</f>
        <v>0</v>
      </c>
      <c r="CF8" s="3">
        <f t="shared" si="1"/>
        <v>1</v>
      </c>
      <c r="CG8" s="3" t="str">
        <f>'6. Trigger species (at site)'!L14</f>
        <v>Regularly held by site</v>
      </c>
      <c r="CH8" s="3">
        <f t="shared" si="2"/>
        <v>1</v>
      </c>
      <c r="CI8" s="3">
        <f t="shared" si="3"/>
        <v>0</v>
      </c>
    </row>
    <row r="9" spans="1:87" ht="14.25" x14ac:dyDescent="0.45">
      <c r="A9" s="3" t="s">
        <v>15</v>
      </c>
      <c r="E9" s="3" t="s">
        <v>16</v>
      </c>
      <c r="H9" s="3" t="s">
        <v>17</v>
      </c>
      <c r="R9" s="3">
        <f>'6. Trigger species (at site)'!X14</f>
        <v>1</v>
      </c>
      <c r="S9" s="3">
        <f>IF(OR('5. Trigger species (global)'!D12=lookups!$E$43,'5. Trigger species (global)'!D12=lookups!$E$44),1,0)</f>
        <v>0</v>
      </c>
      <c r="T9" s="3">
        <f>IF('5. Trigger species (global)'!D12=lookups!$E$42,1,0)</f>
        <v>0</v>
      </c>
      <c r="U9" s="3">
        <f>IF(AND(S9=1,'5. Trigger species (global)'!$E$5=lookups!$H$3),1,0)</f>
        <v>0</v>
      </c>
      <c r="V9" s="3">
        <f>IF(AND(T9=1,'5. Trigger species (global)'!$E$5=lookups!$H$3),1,0)</f>
        <v>0</v>
      </c>
      <c r="W9" s="3" t="e">
        <f>IF(AND(S9=1,('6. Trigger species (at site)'!E14/(('5. Trigger species (global)'!I12))&gt;=0.005),'6. Trigger species (at site)'!C14&gt;4),1,0)</f>
        <v>#DIV/0!</v>
      </c>
      <c r="X9" s="28" t="e">
        <f>IF(AND(S9=1,('6. Trigger species (at site)'!F14/(('5. Trigger species (global)'!H12))&gt;=0.005),'6. Trigger species (at site)'!C14&gt;4),1,0)</f>
        <v>#DIV/0!</v>
      </c>
      <c r="Y9" s="3" t="e">
        <f>IF(AND(S9=1,('6. Trigger species (at site)'!G14/('5. Trigger species (global)'!G12)&gt;=0.005),'6. Trigger species (at site)'!C14&gt;4),1,0)</f>
        <v>#DIV/0!</v>
      </c>
      <c r="Z9" s="28" t="e">
        <f>IF(AND(T9=1,('6. Trigger species (at site)'!E14/('5. Trigger species (global)'!I12)&gt;=0.01),'6. Trigger species (at site)'!C14&gt;9),1,0)</f>
        <v>#DIV/0!</v>
      </c>
      <c r="AA9" s="28" t="e">
        <f>IF(AND(T9=1,('6. Trigger species (at site)'!F14/('5. Trigger species (global)'!H12)&gt;=0.01),'6. Trigger species (at site)'!C14&gt;9),1,0)</f>
        <v>#DIV/0!</v>
      </c>
      <c r="AB9" s="28" t="e">
        <f>IF(AND(T9=1,('6. Trigger species (at site)'!G14/('5. Trigger species (global)'!G12)&gt;=0.01),'6. Trigger species (at site)'!C14&gt;9),1,0)</f>
        <v>#DIV/0!</v>
      </c>
      <c r="AC9" s="3" t="e">
        <f>IF(AND(S9=1,('6. Trigger species (at site)'!E14/('5. Trigger species (global)'!I12)&gt;=0.001),'6. Trigger species (at site)'!C14&gt;4,'5. Trigger species (global)'!E12=lookups!$F$3),1,0)</f>
        <v>#DIV/0!</v>
      </c>
      <c r="AD9" s="28" t="e">
        <f>IF(AND(S9=1,('6. Trigger species (at site)'!F14/('5. Trigger species (global)'!H12)&gt;=0.001),'6. Trigger species (at site)'!D14&gt;4,'5. Trigger species (global)'!E12=lookups!$F$3),1,0)</f>
        <v>#DIV/0!</v>
      </c>
      <c r="AE9" s="3" t="e">
        <f>IF(AND(S9=1,('6. Trigger species (at site)'!G14/('5. Trigger species (global)'!G12)&gt;=0.001),'6. Trigger species (at site)'!C14&gt;4,'5. Trigger species (global)'!E12=lookups!$F$3),1,0)</f>
        <v>#DIV/0!</v>
      </c>
      <c r="AF9" s="28" t="e">
        <f>IF(AND(T9=1,('6. Trigger species (at site)'!E14/('5. Trigger species (global)'!I12)&gt;=0.002),'6. Trigger species (at site)'!C14&gt;9,'5. Trigger species (global)'!E12=lookups!$F$3),1,0)</f>
        <v>#DIV/0!</v>
      </c>
      <c r="AG9" s="28" t="e">
        <f>IF(AND(T9=1,('6. Trigger species (at site)'!F14/('5. Trigger species (global)'!H12)&gt;=0.002),'6. Trigger species (at site)'!D14&gt;9,'5. Trigger species (global)'!E12=lookups!$F$3),1,0)</f>
        <v>#DIV/0!</v>
      </c>
      <c r="AH9" s="28" t="e">
        <f>IF(AND(T9=1,('6. Trigger species (at site)'!G14/('5. Trigger species (global)'!G12)&gt;=0.002),'6. Trigger species (at site)'!C14&gt;9,'5. Trigger species (global)'!E12=lookups!$F$3),1,0)</f>
        <v>#DIV/0!</v>
      </c>
      <c r="AI9" s="3" t="e">
        <f>IF(AND(S9=1,('6. Trigger species (at site)'!E14/('5. Trigger species (global)'!I12)&gt;=0.95)),1,0)</f>
        <v>#DIV/0!</v>
      </c>
      <c r="AJ9" s="3" t="e">
        <f>IF(AND(S9=1,('6. Trigger species (at site)'!F14/('5. Trigger species (global)'!H12)&gt;=0.95)),1,0)</f>
        <v>#DIV/0!</v>
      </c>
      <c r="AK9" s="3" t="e">
        <f>IF(AND(S9=1,('6. Trigger species (at site)'!G14/('5. Trigger species (global)'!G12)&gt;=0.95)),1,0)</f>
        <v>#DIV/0!</v>
      </c>
      <c r="AL9" s="3" t="e">
        <f>IF(AND('6. Trigger species (at site)'!E14/('5. Trigger species (global)'!I12)&gt;=0.1,'6. Trigger species (at site)'!C14&gt;9,$R9=1),1,0)</f>
        <v>#DIV/0!</v>
      </c>
      <c r="AM9" s="3" t="e">
        <f>IF(AND('6. Trigger species (at site)'!F14/('5. Trigger species (global)'!H12)&gt;=0.1,'6. Trigger species (at site)'!D14&gt;9,$R9=1),1,0)</f>
        <v>#DIV/0!</v>
      </c>
      <c r="AN9" s="3" t="e">
        <f>IF(AND('6. Trigger species (at site)'!G14/('5. Trigger species (global)'!G12)&gt;=0.1,'6. Trigger species (at site)'!C14&gt;9,R9=1),1,0)</f>
        <v>#DIV/0!</v>
      </c>
      <c r="AO9" s="3" t="e">
        <f>IF(AND('5. Trigger species (global)'!$K12=lookups!$F$3,'6. Trigger species (at site)'!E14/('5. Trigger species (global)'!I12)&gt;=0.01,R9=1),1,0)</f>
        <v>#DIV/0!</v>
      </c>
      <c r="AP9" s="3" t="e">
        <f>IF(AND('5. Trigger species (global)'!$K12=lookups!$F$3,'6. Trigger species (at site)'!F14/('5. Trigger species (global)'!H12)&gt;=0.01,R9=1),1,0)</f>
        <v>#DIV/0!</v>
      </c>
      <c r="AQ9" s="3" t="e">
        <f>IF(AND('5. Trigger species (global)'!$K12=lookups!$F$3,'6. Trigger species (at site)'!G14/('5. Trigger species (global)'!G12)&gt;=0.01,R9=1),1,0)</f>
        <v>#DIV/0!</v>
      </c>
      <c r="AR9" s="3" t="e">
        <f>IF(AND(R9=1,BH9=$O$24,'5. Trigger species (global)'!L12=lookups!$F$3,'6. Trigger species (at site)'!E14/('5. Trigger species (global)'!I12)&gt;=0.005),1,0)</f>
        <v>#N/A</v>
      </c>
      <c r="AS9" s="3" t="e">
        <f>IF(AND(R9=1,BH9=$O$24,'5. Trigger species (global)'!L12=lookups!$F$3,'6. Trigger species (at site)'!F14/('5. Trigger species (global)'!H12)&gt;=0.005),1,0)</f>
        <v>#N/A</v>
      </c>
      <c r="AT9" s="3" t="e">
        <f>IF(AND(R9=1,BH9=$O$24,'5. Trigger species (global)'!L12=lookups!$F$3,'6. Trigger species (at site)'!G14/('5. Trigger species (global)'!G12)&gt;=0.005),1,0)</f>
        <v>#N/A</v>
      </c>
      <c r="AU9" s="3" t="e">
        <f>IF(AND('6. Trigger species (at site)'!C14&gt;=5,BH9=$O$25,'5. Trigger species (global)'!L12=lookups!$F$3),1,0)</f>
        <v>#N/A</v>
      </c>
      <c r="AV9" s="3">
        <f>IF(AND(R9=1,'6. Trigger species (at site)'!Y14=1),1,0)</f>
        <v>0</v>
      </c>
      <c r="AW9" s="3" t="e">
        <f>IF(AND('6. Trigger species (at site)'!Z14=1,'6. Trigger species (at site)'!E14/('5. Trigger species (global)'!I12)&gt;=0.01,'5. Trigger species (global)'!F12=lookups!$H$9),1,0)</f>
        <v>#DIV/0!</v>
      </c>
      <c r="AX9" s="3" t="e">
        <f>IF(AND('6. Trigger species (at site)'!Z14=1,'6. Trigger species (at site)'!F14/('5. Trigger species (global)'!H12)&gt;=0.01,'5. Trigger species (global)'!F12=lookups!$H$9),1,0)</f>
        <v>#DIV/0!</v>
      </c>
      <c r="AY9" s="3" t="e">
        <f>IF(AND('6. Trigger species (at site)'!Z14=1,'6. Trigger species (at site)'!G14/('5. Trigger species (global)'!G12)&gt;=0.01,'5. Trigger species (global)'!F12=lookups!$H$9),1,0)</f>
        <v>#DIV/0!</v>
      </c>
      <c r="AZ9" s="3">
        <f>IF(AND('6. Trigger species (at site)'!Z14=1,'6. Trigger species (at site)'!AA14=1,'5. Trigger species (global)'!F12=lookups!$H$9),1,0)</f>
        <v>0</v>
      </c>
      <c r="BA9" s="3" t="e">
        <f>IF(AND('6. Trigger species (at site)'!L14=lookups!$G$41,'6. Trigger species (at site)'!D14=lookups!$H$9,('6. Trigger species (at site)'!E14/('5. Trigger species (global)'!I12))&gt;=0.1),1,0)</f>
        <v>#DIV/0!</v>
      </c>
      <c r="BB9" s="3" t="e">
        <f>IF(AND('6. Trigger species (at site)'!L14=lookups!$G$41,'6. Trigger species (at site)'!D14=lookups!$H$9,('6. Trigger species (at site)'!F14/('5. Trigger species (global)'!H12))&gt;=0.1),1,0)</f>
        <v>#DIV/0!</v>
      </c>
      <c r="BC9" s="3" t="e">
        <f>IF(AND('6. Trigger species (at site)'!L14=lookups!$G$41,'6. Trigger species (at site)'!D14=lookups!$H$9,('6. Trigger species (at site)'!G14/('5. Trigger species (global)'!G12))&gt;=0.1),1,0)</f>
        <v>#DIV/0!</v>
      </c>
      <c r="BD9" s="3" t="e">
        <f>IF(AND('6. Trigger species (at site)'!L14=lookups!$G$42,'6. Trigger species (at site)'!D14=lookups!$H$9,('6. Trigger species (at site)'!E14/('5. Trigger species (global)'!I12))&gt;=0.1),1,0)</f>
        <v>#DIV/0!</v>
      </c>
      <c r="BE9" s="3" t="e">
        <f>IF(AND('6. Trigger species (at site)'!L14=lookups!$G$42,'6. Trigger species (at site)'!D14=lookups!$H$9,('6. Trigger species (at site)'!F14/('5. Trigger species (global)'!H12))&gt;=0.1),1,0)</f>
        <v>#DIV/0!</v>
      </c>
      <c r="BF9" s="3" t="e">
        <f>IF(AND('6. Trigger species (at site)'!L14=lookups!$G$42,'6. Trigger species (at site)'!D14=lookups!$H$9,('6. Trigger species (at site)'!G14/('5. Trigger species (global)'!G12))&gt;=0.1),1,0)</f>
        <v>#DIV/0!</v>
      </c>
      <c r="BG9" s="3">
        <f>'5. Trigger species (global)'!C12</f>
        <v>0</v>
      </c>
      <c r="BH9" s="3" t="e">
        <f t="shared" si="4"/>
        <v>#N/A</v>
      </c>
      <c r="BI9" s="3" t="s">
        <v>340</v>
      </c>
      <c r="BJ9" s="3">
        <f t="shared" si="5"/>
        <v>0</v>
      </c>
      <c r="BK9" s="3">
        <f t="shared" si="0"/>
        <v>0</v>
      </c>
      <c r="BL9" s="3">
        <f t="shared" si="6"/>
        <v>0</v>
      </c>
      <c r="BM9" s="3">
        <f>IF(BJ9&gt;='10. Advanced options'!B11,1,0)</f>
        <v>0</v>
      </c>
      <c r="BN9" s="3">
        <f>IF(BK9&gt;='10. Advanced options'!$B11,1,0)</f>
        <v>0</v>
      </c>
      <c r="BO9" s="3">
        <f>IF(BL9&gt;='10. Advanced options'!$B11,1,0)</f>
        <v>0</v>
      </c>
      <c r="BP9" s="3">
        <v>2</v>
      </c>
      <c r="BQ9" s="3">
        <v>5</v>
      </c>
      <c r="BR9" s="3">
        <f t="shared" si="7"/>
        <v>0</v>
      </c>
      <c r="BS9" s="3">
        <f t="shared" si="8"/>
        <v>0</v>
      </c>
      <c r="BT9" s="3">
        <f t="shared" si="9"/>
        <v>0</v>
      </c>
      <c r="BU9" s="3">
        <f>IF(BR9&gt;='10. Advanced options'!$C11,1,0)</f>
        <v>0</v>
      </c>
      <c r="BV9" s="3">
        <f>IF(BS9&gt;='10. Advanced options'!$C11,1,0)</f>
        <v>0</v>
      </c>
      <c r="BW9" s="3">
        <f>IF(BT9&gt;='10. Advanced options'!$C11,1,0)</f>
        <v>0</v>
      </c>
      <c r="BX9" s="3">
        <v>5</v>
      </c>
      <c r="BY9" s="3">
        <f t="shared" si="10"/>
        <v>0</v>
      </c>
      <c r="BZ9" s="3">
        <f>IF(BY9&gt;='10. Advanced options'!D11,1,0)</f>
        <v>0</v>
      </c>
      <c r="CA9" s="3">
        <f t="shared" si="11"/>
        <v>0</v>
      </c>
      <c r="CB9" s="3">
        <f t="shared" si="12"/>
        <v>0</v>
      </c>
      <c r="CE9" s="3">
        <f>'5. Trigger species (global)'!F13</f>
        <v>0</v>
      </c>
      <c r="CF9" s="3">
        <f t="shared" si="1"/>
        <v>1</v>
      </c>
      <c r="CG9" s="3" t="str">
        <f>'6. Trigger species (at site)'!L15</f>
        <v>Regularly held by site</v>
      </c>
      <c r="CH9" s="3">
        <f t="shared" si="2"/>
        <v>1</v>
      </c>
      <c r="CI9" s="3">
        <f t="shared" si="3"/>
        <v>0</v>
      </c>
    </row>
    <row r="10" spans="1:87" x14ac:dyDescent="0.25">
      <c r="A10" s="3" t="s">
        <v>271</v>
      </c>
      <c r="E10" s="3" t="s">
        <v>19</v>
      </c>
      <c r="H10" s="3" t="s">
        <v>20</v>
      </c>
      <c r="R10" s="3">
        <f>'6. Trigger species (at site)'!X15</f>
        <v>1</v>
      </c>
      <c r="S10" s="3">
        <f>IF(OR('5. Trigger species (global)'!D13=lookups!$E$43,'5. Trigger species (global)'!D13=lookups!$E$44),1,0)</f>
        <v>0</v>
      </c>
      <c r="T10" s="3">
        <f>IF('5. Trigger species (global)'!D13=lookups!$E$42,1,0)</f>
        <v>0</v>
      </c>
      <c r="U10" s="3">
        <f>IF(AND(S10=1,'5. Trigger species (global)'!$E$5=lookups!$H$3),1,0)</f>
        <v>0</v>
      </c>
      <c r="V10" s="3">
        <f>IF(AND(T10=1,'5. Trigger species (global)'!$E$5=lookups!$H$3),1,0)</f>
        <v>0</v>
      </c>
      <c r="W10" s="3" t="e">
        <f>IF(AND(S10=1,('6. Trigger species (at site)'!E15/(('5. Trigger species (global)'!I13))&gt;=0.005),'6. Trigger species (at site)'!C15&gt;4),1,0)</f>
        <v>#DIV/0!</v>
      </c>
      <c r="X10" s="28" t="e">
        <f>IF(AND(S10=1,('6. Trigger species (at site)'!F15/(('5. Trigger species (global)'!H13))&gt;=0.005),'6. Trigger species (at site)'!C15&gt;4),1,0)</f>
        <v>#DIV/0!</v>
      </c>
      <c r="Y10" s="3" t="e">
        <f>IF(AND(S10=1,('6. Trigger species (at site)'!G15/('5. Trigger species (global)'!G13)&gt;=0.005),'6. Trigger species (at site)'!C15&gt;4),1,0)</f>
        <v>#DIV/0!</v>
      </c>
      <c r="Z10" s="28" t="e">
        <f>IF(AND(T10=1,('6. Trigger species (at site)'!E15/('5. Trigger species (global)'!I13)&gt;=0.01),'6. Trigger species (at site)'!C15&gt;9),1,0)</f>
        <v>#DIV/0!</v>
      </c>
      <c r="AA10" s="28" t="e">
        <f>IF(AND(T10=1,('6. Trigger species (at site)'!F15/('5. Trigger species (global)'!H13)&gt;=0.01),'6. Trigger species (at site)'!C15&gt;9),1,0)</f>
        <v>#DIV/0!</v>
      </c>
      <c r="AB10" s="28" t="e">
        <f>IF(AND(T10=1,('6. Trigger species (at site)'!G15/('5. Trigger species (global)'!G13)&gt;=0.01),'6. Trigger species (at site)'!C15&gt;9),1,0)</f>
        <v>#DIV/0!</v>
      </c>
      <c r="AC10" s="3" t="e">
        <f>IF(AND(S10=1,('6. Trigger species (at site)'!E15/('5. Trigger species (global)'!I13)&gt;=0.001),'6. Trigger species (at site)'!C15&gt;4,'5. Trigger species (global)'!E13=lookups!$F$3),1,0)</f>
        <v>#DIV/0!</v>
      </c>
      <c r="AD10" s="28" t="e">
        <f>IF(AND(S10=1,('6. Trigger species (at site)'!F15/('5. Trigger species (global)'!H13)&gt;=0.001),'6. Trigger species (at site)'!D15&gt;4,'5. Trigger species (global)'!E13=lookups!$F$3),1,0)</f>
        <v>#DIV/0!</v>
      </c>
      <c r="AE10" s="3" t="e">
        <f>IF(AND(S10=1,('6. Trigger species (at site)'!G15/('5. Trigger species (global)'!G13)&gt;=0.001),'6. Trigger species (at site)'!C15&gt;4,'5. Trigger species (global)'!E13=lookups!$F$3),1,0)</f>
        <v>#DIV/0!</v>
      </c>
      <c r="AF10" s="28" t="e">
        <f>IF(AND(T10=1,('6. Trigger species (at site)'!E15/('5. Trigger species (global)'!I13)&gt;=0.002),'6. Trigger species (at site)'!C15&gt;9,'5. Trigger species (global)'!E13=lookups!$F$3),1,0)</f>
        <v>#DIV/0!</v>
      </c>
      <c r="AG10" s="28" t="e">
        <f>IF(AND(T10=1,('6. Trigger species (at site)'!F15/('5. Trigger species (global)'!H13)&gt;=0.002),'6. Trigger species (at site)'!D15&gt;9,'5. Trigger species (global)'!E13=lookups!$F$3),1,0)</f>
        <v>#DIV/0!</v>
      </c>
      <c r="AH10" s="28" t="e">
        <f>IF(AND(T10=1,('6. Trigger species (at site)'!G15/('5. Trigger species (global)'!G13)&gt;=0.002),'6. Trigger species (at site)'!C15&gt;9,'5. Trigger species (global)'!E13=lookups!$F$3),1,0)</f>
        <v>#DIV/0!</v>
      </c>
      <c r="AI10" s="3" t="e">
        <f>IF(AND(S10=1,('6. Trigger species (at site)'!E15/('5. Trigger species (global)'!I13)&gt;=0.95)),1,0)</f>
        <v>#DIV/0!</v>
      </c>
      <c r="AJ10" s="3" t="e">
        <f>IF(AND(S10=1,('6. Trigger species (at site)'!F15/('5. Trigger species (global)'!H13)&gt;=0.95)),1,0)</f>
        <v>#DIV/0!</v>
      </c>
      <c r="AK10" s="3" t="e">
        <f>IF(AND(S10=1,('6. Trigger species (at site)'!G15/('5. Trigger species (global)'!G13)&gt;=0.95)),1,0)</f>
        <v>#DIV/0!</v>
      </c>
      <c r="AL10" s="3" t="e">
        <f>IF(AND('6. Trigger species (at site)'!E15/('5. Trigger species (global)'!I13)&gt;=0.1,'6. Trigger species (at site)'!C15&gt;9,$R10=1),1,0)</f>
        <v>#DIV/0!</v>
      </c>
      <c r="AM10" s="3" t="e">
        <f>IF(AND('6. Trigger species (at site)'!F15/('5. Trigger species (global)'!H13)&gt;=0.1,'6. Trigger species (at site)'!D15&gt;9,$R10=1),1,0)</f>
        <v>#DIV/0!</v>
      </c>
      <c r="AN10" s="3" t="e">
        <f>IF(AND('6. Trigger species (at site)'!G15/('5. Trigger species (global)'!G13)&gt;=0.1,'6. Trigger species (at site)'!C15&gt;9,R10=1),1,0)</f>
        <v>#DIV/0!</v>
      </c>
      <c r="AO10" s="3" t="e">
        <f>IF(AND('5. Trigger species (global)'!$K13=lookups!$F$3,'6. Trigger species (at site)'!E15/('5. Trigger species (global)'!I13)&gt;=0.01,R10=1),1,0)</f>
        <v>#DIV/0!</v>
      </c>
      <c r="AP10" s="3" t="e">
        <f>IF(AND('5. Trigger species (global)'!$K13=lookups!$F$3,'6. Trigger species (at site)'!F15/('5. Trigger species (global)'!H13)&gt;=0.01,R10=1),1,0)</f>
        <v>#DIV/0!</v>
      </c>
      <c r="AQ10" s="3" t="e">
        <f>IF(AND('5. Trigger species (global)'!$K13=lookups!$F$3,'6. Trigger species (at site)'!G15/('5. Trigger species (global)'!G13)&gt;=0.01,R10=1),1,0)</f>
        <v>#DIV/0!</v>
      </c>
      <c r="AR10" s="3" t="e">
        <f>IF(AND(R10=1,BH10=$O$24,'5. Trigger species (global)'!L13=lookups!$F$3,'6. Trigger species (at site)'!E15/('5. Trigger species (global)'!I13)&gt;=0.005),1,0)</f>
        <v>#N/A</v>
      </c>
      <c r="AS10" s="3" t="e">
        <f>IF(AND(R10=1,BH10=$O$24,'5. Trigger species (global)'!L13=lookups!$F$3,'6. Trigger species (at site)'!F15/('5. Trigger species (global)'!H13)&gt;=0.005),1,0)</f>
        <v>#N/A</v>
      </c>
      <c r="AT10" s="3" t="e">
        <f>IF(AND(R10=1,BH10=$O$24,'5. Trigger species (global)'!L13=lookups!$F$3,'6. Trigger species (at site)'!G15/('5. Trigger species (global)'!G13)&gt;=0.005),1,0)</f>
        <v>#N/A</v>
      </c>
      <c r="AU10" s="3" t="e">
        <f>IF(AND('6. Trigger species (at site)'!C15&gt;=5,BH10=$O$25,'5. Trigger species (global)'!L13=lookups!$F$3),1,0)</f>
        <v>#N/A</v>
      </c>
      <c r="AV10" s="3">
        <f>IF(AND(R10=1,'6. Trigger species (at site)'!Y15=1),1,0)</f>
        <v>0</v>
      </c>
      <c r="AW10" s="3" t="e">
        <f>IF(AND('6. Trigger species (at site)'!Z15=1,'6. Trigger species (at site)'!E15/('5. Trigger species (global)'!I13)&gt;=0.01,'5. Trigger species (global)'!F13=lookups!$H$9),1,0)</f>
        <v>#DIV/0!</v>
      </c>
      <c r="AX10" s="3" t="e">
        <f>IF(AND('6. Trigger species (at site)'!Z15=1,'6. Trigger species (at site)'!F15/('5. Trigger species (global)'!H13)&gt;=0.01,'5. Trigger species (global)'!F13=lookups!$H$9),1,0)</f>
        <v>#DIV/0!</v>
      </c>
      <c r="AY10" s="3" t="e">
        <f>IF(AND('6. Trigger species (at site)'!Z15=1,'6. Trigger species (at site)'!G15/('5. Trigger species (global)'!G13)&gt;=0.01,'5. Trigger species (global)'!F13=lookups!$H$9),1,0)</f>
        <v>#DIV/0!</v>
      </c>
      <c r="AZ10" s="3">
        <f>IF(AND('6. Trigger species (at site)'!Z15=1,'6. Trigger species (at site)'!AA15=1,'5. Trigger species (global)'!F13=lookups!$H$9),1,0)</f>
        <v>0</v>
      </c>
      <c r="BA10" s="3" t="e">
        <f>IF(AND('6. Trigger species (at site)'!L15=lookups!$G$41,'6. Trigger species (at site)'!D15=lookups!$H$9,('6. Trigger species (at site)'!E15/('5. Trigger species (global)'!I13))&gt;=0.1),1,0)</f>
        <v>#DIV/0!</v>
      </c>
      <c r="BB10" s="3" t="e">
        <f>IF(AND('6. Trigger species (at site)'!L15=lookups!$G$41,'6. Trigger species (at site)'!D15=lookups!$H$9,('6. Trigger species (at site)'!F15/('5. Trigger species (global)'!H13))&gt;=0.1),1,0)</f>
        <v>#DIV/0!</v>
      </c>
      <c r="BC10" s="3" t="e">
        <f>IF(AND('6. Trigger species (at site)'!L15=lookups!$G$41,'6. Trigger species (at site)'!D15=lookups!$H$9,('6. Trigger species (at site)'!G15/('5. Trigger species (global)'!G13))&gt;=0.1),1,0)</f>
        <v>#DIV/0!</v>
      </c>
      <c r="BD10" s="3" t="e">
        <f>IF(AND('6. Trigger species (at site)'!L15=lookups!$G$42,'6. Trigger species (at site)'!D15=lookups!$H$9,('6. Trigger species (at site)'!E15/('5. Trigger species (global)'!I13))&gt;=0.1),1,0)</f>
        <v>#DIV/0!</v>
      </c>
      <c r="BE10" s="3" t="e">
        <f>IF(AND('6. Trigger species (at site)'!L15=lookups!$G$42,'6. Trigger species (at site)'!D15=lookups!$H$9,('6. Trigger species (at site)'!F15/('5. Trigger species (global)'!H13))&gt;=0.1),1,0)</f>
        <v>#DIV/0!</v>
      </c>
      <c r="BF10" s="3" t="e">
        <f>IF(AND('6. Trigger species (at site)'!L15=lookups!$G$42,'6. Trigger species (at site)'!D15=lookups!$H$9,('6. Trigger species (at site)'!G15/('5. Trigger species (global)'!G13))&gt;=0.1),1,0)</f>
        <v>#DIV/0!</v>
      </c>
      <c r="BG10" s="3">
        <f>'5. Trigger species (global)'!C13</f>
        <v>0</v>
      </c>
      <c r="BH10" s="3" t="e">
        <f t="shared" si="4"/>
        <v>#N/A</v>
      </c>
      <c r="BI10" s="3" t="s">
        <v>341</v>
      </c>
      <c r="BJ10" s="3">
        <f t="shared" si="5"/>
        <v>0</v>
      </c>
      <c r="BK10" s="3">
        <f t="shared" si="0"/>
        <v>0</v>
      </c>
      <c r="BL10" s="3">
        <f t="shared" si="6"/>
        <v>0</v>
      </c>
      <c r="BM10" s="3">
        <f>IF(BJ10&gt;='10. Advanced options'!B12,1,0)</f>
        <v>0</v>
      </c>
      <c r="BN10" s="3">
        <f>IF(BK10&gt;='10. Advanced options'!$B12,1,0)</f>
        <v>0</v>
      </c>
      <c r="BO10" s="3">
        <f>IF(BL10&gt;='10. Advanced options'!$B12,1,0)</f>
        <v>0</v>
      </c>
      <c r="BP10" s="3">
        <v>2</v>
      </c>
      <c r="BQ10" s="3">
        <v>5</v>
      </c>
      <c r="BR10" s="3">
        <f t="shared" si="7"/>
        <v>0</v>
      </c>
      <c r="BS10" s="3">
        <f t="shared" si="8"/>
        <v>0</v>
      </c>
      <c r="BT10" s="3">
        <f t="shared" si="9"/>
        <v>0</v>
      </c>
      <c r="BU10" s="3">
        <f>IF(BR10&gt;='10. Advanced options'!$C12,1,0)</f>
        <v>0</v>
      </c>
      <c r="BV10" s="3">
        <f>IF(BS10&gt;='10. Advanced options'!$C12,1,0)</f>
        <v>0</v>
      </c>
      <c r="BW10" s="3">
        <f>IF(BT10&gt;='10. Advanced options'!$C12,1,0)</f>
        <v>0</v>
      </c>
      <c r="BX10" s="3">
        <v>5</v>
      </c>
      <c r="BY10" s="3">
        <f t="shared" si="10"/>
        <v>0</v>
      </c>
      <c r="BZ10" s="3">
        <f>IF(BY10&gt;='10. Advanced options'!D12,1,0)</f>
        <v>0</v>
      </c>
      <c r="CA10" s="3">
        <f t="shared" si="11"/>
        <v>0</v>
      </c>
      <c r="CB10" s="3">
        <f t="shared" si="12"/>
        <v>0</v>
      </c>
      <c r="CE10" s="3">
        <f>'5. Trigger species (global)'!F14</f>
        <v>0</v>
      </c>
      <c r="CF10" s="3">
        <f t="shared" si="1"/>
        <v>1</v>
      </c>
      <c r="CG10" s="3" t="str">
        <f>'6. Trigger species (at site)'!L16</f>
        <v>Regularly held by site</v>
      </c>
      <c r="CH10" s="3">
        <f t="shared" si="2"/>
        <v>1</v>
      </c>
      <c r="CI10" s="3">
        <f t="shared" si="3"/>
        <v>0</v>
      </c>
    </row>
    <row r="11" spans="1:87" ht="14.25" x14ac:dyDescent="0.45">
      <c r="A11" s="3" t="s">
        <v>18</v>
      </c>
      <c r="B11" s="3">
        <f>lookups!M341</f>
        <v>0</v>
      </c>
      <c r="E11" s="3" t="s">
        <v>22</v>
      </c>
      <c r="H11" s="3" t="s">
        <v>23</v>
      </c>
      <c r="L11" s="3" t="s">
        <v>353</v>
      </c>
      <c r="R11" s="3">
        <f>'6. Trigger species (at site)'!X16</f>
        <v>1</v>
      </c>
      <c r="S11" s="3">
        <f>IF(OR('5. Trigger species (global)'!D14=lookups!$E$43,'5. Trigger species (global)'!D14=lookups!$E$44),1,0)</f>
        <v>0</v>
      </c>
      <c r="T11" s="3">
        <f>IF('5. Trigger species (global)'!D14=lookups!$E$42,1,0)</f>
        <v>0</v>
      </c>
      <c r="U11" s="3">
        <f>IF(AND(S11=1,'5. Trigger species (global)'!$E$5=lookups!$H$3),1,0)</f>
        <v>0</v>
      </c>
      <c r="V11" s="3">
        <f>IF(AND(T11=1,'5. Trigger species (global)'!$E$5=lookups!$H$3),1,0)</f>
        <v>0</v>
      </c>
      <c r="W11" s="3" t="e">
        <f>IF(AND(S11=1,('6. Trigger species (at site)'!E16/(('5. Trigger species (global)'!I14))&gt;=0.005),'6. Trigger species (at site)'!C16&gt;4),1,0)</f>
        <v>#DIV/0!</v>
      </c>
      <c r="X11" s="28" t="e">
        <f>IF(AND(S11=1,('6. Trigger species (at site)'!F16/(('5. Trigger species (global)'!H14))&gt;=0.005),'6. Trigger species (at site)'!C16&gt;4),1,0)</f>
        <v>#DIV/0!</v>
      </c>
      <c r="Y11" s="3" t="e">
        <f>IF(AND(S11=1,('6. Trigger species (at site)'!G16/('5. Trigger species (global)'!G14)&gt;=0.005),'6. Trigger species (at site)'!C16&gt;4),1,0)</f>
        <v>#DIV/0!</v>
      </c>
      <c r="Z11" s="28" t="e">
        <f>IF(AND(T11=1,('6. Trigger species (at site)'!E16/('5. Trigger species (global)'!I14)&gt;=0.01),'6. Trigger species (at site)'!C16&gt;9),1,0)</f>
        <v>#DIV/0!</v>
      </c>
      <c r="AA11" s="28" t="e">
        <f>IF(AND(T11=1,('6. Trigger species (at site)'!F16/('5. Trigger species (global)'!H14)&gt;=0.01),'6. Trigger species (at site)'!C16&gt;9),1,0)</f>
        <v>#DIV/0!</v>
      </c>
      <c r="AB11" s="28" t="e">
        <f>IF(AND(T11=1,('6. Trigger species (at site)'!G16/('5. Trigger species (global)'!G14)&gt;=0.01),'6. Trigger species (at site)'!C16&gt;9),1,0)</f>
        <v>#DIV/0!</v>
      </c>
      <c r="AC11" s="3" t="e">
        <f>IF(AND(S11=1,('6. Trigger species (at site)'!E16/('5. Trigger species (global)'!I14)&gt;=0.001),'6. Trigger species (at site)'!C16&gt;4,'5. Trigger species (global)'!E14=lookups!$F$3),1,0)</f>
        <v>#DIV/0!</v>
      </c>
      <c r="AD11" s="28" t="e">
        <f>IF(AND(S11=1,('6. Trigger species (at site)'!F16/('5. Trigger species (global)'!H14)&gt;=0.001),'6. Trigger species (at site)'!D16&gt;4,'5. Trigger species (global)'!E14=lookups!$F$3),1,0)</f>
        <v>#DIV/0!</v>
      </c>
      <c r="AE11" s="3" t="e">
        <f>IF(AND(S11=1,('6. Trigger species (at site)'!G16/('5. Trigger species (global)'!G14)&gt;=0.001),'6. Trigger species (at site)'!C16&gt;4,'5. Trigger species (global)'!E14=lookups!$F$3),1,0)</f>
        <v>#DIV/0!</v>
      </c>
      <c r="AF11" s="28" t="e">
        <f>IF(AND(T11=1,('6. Trigger species (at site)'!E16/('5. Trigger species (global)'!I14)&gt;=0.002),'6. Trigger species (at site)'!C16&gt;9,'5. Trigger species (global)'!E14=lookups!$F$3),1,0)</f>
        <v>#DIV/0!</v>
      </c>
      <c r="AG11" s="28" t="e">
        <f>IF(AND(T11=1,('6. Trigger species (at site)'!F16/('5. Trigger species (global)'!H14)&gt;=0.002),'6. Trigger species (at site)'!D16&gt;9,'5. Trigger species (global)'!E14=lookups!$F$3),1,0)</f>
        <v>#DIV/0!</v>
      </c>
      <c r="AH11" s="28" t="e">
        <f>IF(AND(T11=1,('6. Trigger species (at site)'!G16/('5. Trigger species (global)'!G14)&gt;=0.002),'6. Trigger species (at site)'!C16&gt;9,'5. Trigger species (global)'!E14=lookups!$F$3),1,0)</f>
        <v>#DIV/0!</v>
      </c>
      <c r="AI11" s="3" t="e">
        <f>IF(AND(S11=1,('6. Trigger species (at site)'!E16/('5. Trigger species (global)'!I14)&gt;=0.95)),1,0)</f>
        <v>#DIV/0!</v>
      </c>
      <c r="AJ11" s="3" t="e">
        <f>IF(AND(S11=1,('6. Trigger species (at site)'!F16/('5. Trigger species (global)'!H14)&gt;=0.95)),1,0)</f>
        <v>#DIV/0!</v>
      </c>
      <c r="AK11" s="3" t="e">
        <f>IF(AND(S11=1,('6. Trigger species (at site)'!G16/('5. Trigger species (global)'!G14)&gt;=0.95)),1,0)</f>
        <v>#DIV/0!</v>
      </c>
      <c r="AL11" s="3" t="e">
        <f>IF(AND('6. Trigger species (at site)'!E16/('5. Trigger species (global)'!I14)&gt;=0.1,'6. Trigger species (at site)'!C16&gt;9,$R11=1),1,0)</f>
        <v>#DIV/0!</v>
      </c>
      <c r="AM11" s="3" t="e">
        <f>IF(AND('6. Trigger species (at site)'!F16/('5. Trigger species (global)'!H14)&gt;=0.1,'6. Trigger species (at site)'!D16&gt;9,$R11=1),1,0)</f>
        <v>#DIV/0!</v>
      </c>
      <c r="AN11" s="3" t="e">
        <f>IF(AND('6. Trigger species (at site)'!G16/('5. Trigger species (global)'!G14)&gt;=0.1,'6. Trigger species (at site)'!C16&gt;9,R11=1),1,0)</f>
        <v>#DIV/0!</v>
      </c>
      <c r="AO11" s="3" t="e">
        <f>IF(AND('5. Trigger species (global)'!$K14=lookups!$F$3,'6. Trigger species (at site)'!E16/('5. Trigger species (global)'!I14)&gt;=0.01,R11=1),1,0)</f>
        <v>#DIV/0!</v>
      </c>
      <c r="AP11" s="3" t="e">
        <f>IF(AND('5. Trigger species (global)'!$K14=lookups!$F$3,'6. Trigger species (at site)'!F16/('5. Trigger species (global)'!H14)&gt;=0.01,R11=1),1,0)</f>
        <v>#DIV/0!</v>
      </c>
      <c r="AQ11" s="3" t="e">
        <f>IF(AND('5. Trigger species (global)'!$K14=lookups!$F$3,'6. Trigger species (at site)'!G16/('5. Trigger species (global)'!G14)&gt;=0.01,R11=1),1,0)</f>
        <v>#DIV/0!</v>
      </c>
      <c r="AR11" s="3" t="e">
        <f>IF(AND(R11=1,BH11=$O$24,'5. Trigger species (global)'!L14=lookups!$F$3,'6. Trigger species (at site)'!E16/('5. Trigger species (global)'!I14)&gt;=0.005),1,0)</f>
        <v>#N/A</v>
      </c>
      <c r="AS11" s="3" t="e">
        <f>IF(AND(R11=1,BH11=$O$24,'5. Trigger species (global)'!L14=lookups!$F$3,'6. Trigger species (at site)'!F16/('5. Trigger species (global)'!H14)&gt;=0.005),1,0)</f>
        <v>#N/A</v>
      </c>
      <c r="AT11" s="3" t="e">
        <f>IF(AND(R11=1,BH11=$O$24,'5. Trigger species (global)'!L14=lookups!$F$3,'6. Trigger species (at site)'!G16/('5. Trigger species (global)'!G14)&gt;=0.005),1,0)</f>
        <v>#N/A</v>
      </c>
      <c r="AU11" s="3" t="e">
        <f>IF(AND('6. Trigger species (at site)'!C16&gt;=5,BH11=$O$25,'5. Trigger species (global)'!L14=lookups!$F$3),1,0)</f>
        <v>#N/A</v>
      </c>
      <c r="AV11" s="3">
        <f>IF(AND(R11=1,'6. Trigger species (at site)'!Y16=1),1,0)</f>
        <v>0</v>
      </c>
      <c r="AW11" s="3" t="e">
        <f>IF(AND('6. Trigger species (at site)'!Z16=1,'6. Trigger species (at site)'!E16/('5. Trigger species (global)'!I14)&gt;=0.01,'5. Trigger species (global)'!F14=lookups!$H$9),1,0)</f>
        <v>#DIV/0!</v>
      </c>
      <c r="AX11" s="3" t="e">
        <f>IF(AND('6. Trigger species (at site)'!Z16=1,'6. Trigger species (at site)'!F16/('5. Trigger species (global)'!H14)&gt;=0.01,'5. Trigger species (global)'!F14=lookups!$H$9),1,0)</f>
        <v>#DIV/0!</v>
      </c>
      <c r="AY11" s="3" t="e">
        <f>IF(AND('6. Trigger species (at site)'!Z16=1,'6. Trigger species (at site)'!G16/('5. Trigger species (global)'!G14)&gt;=0.01,'5. Trigger species (global)'!F14=lookups!$H$9),1,0)</f>
        <v>#DIV/0!</v>
      </c>
      <c r="AZ11" s="3">
        <f>IF(AND('6. Trigger species (at site)'!Z16=1,'6. Trigger species (at site)'!AA16=1,'5. Trigger species (global)'!F14=lookups!$H$9),1,0)</f>
        <v>0</v>
      </c>
      <c r="BA11" s="3" t="e">
        <f>IF(AND('6. Trigger species (at site)'!L16=lookups!$G$41,'6. Trigger species (at site)'!D16=lookups!$H$9,('6. Trigger species (at site)'!E16/('5. Trigger species (global)'!I14))&gt;=0.1),1,0)</f>
        <v>#DIV/0!</v>
      </c>
      <c r="BB11" s="3" t="e">
        <f>IF(AND('6. Trigger species (at site)'!L16=lookups!$G$41,'6. Trigger species (at site)'!D16=lookups!$H$9,('6. Trigger species (at site)'!F16/('5. Trigger species (global)'!H14))&gt;=0.1),1,0)</f>
        <v>#DIV/0!</v>
      </c>
      <c r="BC11" s="3" t="e">
        <f>IF(AND('6. Trigger species (at site)'!L16=lookups!$G$41,'6. Trigger species (at site)'!D16=lookups!$H$9,('6. Trigger species (at site)'!G16/('5. Trigger species (global)'!G14))&gt;=0.1),1,0)</f>
        <v>#DIV/0!</v>
      </c>
      <c r="BD11" s="3" t="e">
        <f>IF(AND('6. Trigger species (at site)'!L16=lookups!$G$42,'6. Trigger species (at site)'!D16=lookups!$H$9,('6. Trigger species (at site)'!E16/('5. Trigger species (global)'!I14))&gt;=0.1),1,0)</f>
        <v>#DIV/0!</v>
      </c>
      <c r="BE11" s="3" t="e">
        <f>IF(AND('6. Trigger species (at site)'!L16=lookups!$G$42,'6. Trigger species (at site)'!D16=lookups!$H$9,('6. Trigger species (at site)'!F16/('5. Trigger species (global)'!H14))&gt;=0.1),1,0)</f>
        <v>#DIV/0!</v>
      </c>
      <c r="BF11" s="3" t="e">
        <f>IF(AND('6. Trigger species (at site)'!L16=lookups!$G$42,'6. Trigger species (at site)'!D16=lookups!$H$9,('6. Trigger species (at site)'!G16/('5. Trigger species (global)'!G14))&gt;=0.1),1,0)</f>
        <v>#DIV/0!</v>
      </c>
      <c r="BG11" s="3">
        <f>'5. Trigger species (global)'!C14</f>
        <v>0</v>
      </c>
      <c r="BH11" s="3" t="e">
        <f t="shared" si="4"/>
        <v>#N/A</v>
      </c>
      <c r="BI11" s="3" t="s">
        <v>677</v>
      </c>
      <c r="BJ11" s="3">
        <f t="shared" si="5"/>
        <v>0</v>
      </c>
      <c r="BK11" s="3">
        <f t="shared" si="0"/>
        <v>0</v>
      </c>
      <c r="BL11" s="3">
        <f t="shared" si="6"/>
        <v>0</v>
      </c>
      <c r="BM11" s="3">
        <f>IF(BJ11&gt;='10. Advanced options'!B13,1,0)</f>
        <v>0</v>
      </c>
      <c r="BN11" s="3">
        <f>IF(BK11&gt;='10. Advanced options'!$B13,1,0)</f>
        <v>0</v>
      </c>
      <c r="BO11" s="3">
        <f>IF(BL11&gt;='10. Advanced options'!$B13,1,0)</f>
        <v>0</v>
      </c>
      <c r="BP11" s="3">
        <v>2</v>
      </c>
      <c r="BQ11" s="3">
        <v>5</v>
      </c>
      <c r="BR11" s="3">
        <f t="shared" si="7"/>
        <v>0</v>
      </c>
      <c r="BS11" s="3">
        <f t="shared" si="8"/>
        <v>0</v>
      </c>
      <c r="BT11" s="3">
        <f t="shared" si="9"/>
        <v>0</v>
      </c>
      <c r="BU11" s="3">
        <f>IF(BR11&gt;='10. Advanced options'!$C13,1,0)</f>
        <v>0</v>
      </c>
      <c r="BV11" s="3">
        <f>IF(BS11&gt;='10. Advanced options'!$C13,1,0)</f>
        <v>0</v>
      </c>
      <c r="BW11" s="3">
        <f>IF(BT11&gt;='10. Advanced options'!$C13,1,0)</f>
        <v>0</v>
      </c>
      <c r="BX11" s="3">
        <v>5</v>
      </c>
      <c r="BY11" s="3">
        <f t="shared" si="10"/>
        <v>0</v>
      </c>
      <c r="BZ11" s="3">
        <f>IF(BY11&gt;='10. Advanced options'!D13,1,0)</f>
        <v>0</v>
      </c>
      <c r="CA11" s="3">
        <f t="shared" si="11"/>
        <v>0</v>
      </c>
      <c r="CB11" s="3">
        <f t="shared" si="12"/>
        <v>0</v>
      </c>
      <c r="CE11" s="3">
        <f>'5. Trigger species (global)'!F15</f>
        <v>0</v>
      </c>
      <c r="CF11" s="3">
        <f t="shared" si="1"/>
        <v>1</v>
      </c>
      <c r="CG11" s="3" t="str">
        <f>'6. Trigger species (at site)'!L17</f>
        <v>Regularly held by site</v>
      </c>
      <c r="CH11" s="3">
        <f t="shared" si="2"/>
        <v>1</v>
      </c>
      <c r="CI11" s="3">
        <f t="shared" si="3"/>
        <v>0</v>
      </c>
    </row>
    <row r="12" spans="1:87" ht="14.25" x14ac:dyDescent="0.45">
      <c r="A12" s="3" t="s">
        <v>21</v>
      </c>
      <c r="E12" s="3" t="s">
        <v>25</v>
      </c>
      <c r="H12" s="3" t="s">
        <v>26</v>
      </c>
      <c r="L12" s="3" t="s">
        <v>355</v>
      </c>
      <c r="R12" s="3">
        <f>'6. Trigger species (at site)'!X17</f>
        <v>1</v>
      </c>
      <c r="S12" s="3">
        <f>IF(OR('5. Trigger species (global)'!D15=lookups!$E$43,'5. Trigger species (global)'!D15=lookups!$E$44),1,0)</f>
        <v>0</v>
      </c>
      <c r="T12" s="3">
        <f>IF('5. Trigger species (global)'!D15=lookups!$E$42,1,0)</f>
        <v>0</v>
      </c>
      <c r="U12" s="3">
        <f>IF(AND(S12=1,'5. Trigger species (global)'!$E$5=lookups!$H$3),1,0)</f>
        <v>0</v>
      </c>
      <c r="V12" s="3">
        <f>IF(AND(T12=1,'5. Trigger species (global)'!$E$5=lookups!$H$3),1,0)</f>
        <v>0</v>
      </c>
      <c r="W12" s="3" t="e">
        <f>IF(AND(S12=1,('6. Trigger species (at site)'!E17/(('5. Trigger species (global)'!I15))&gt;=0.005),'6. Trigger species (at site)'!C17&gt;4),1,0)</f>
        <v>#DIV/0!</v>
      </c>
      <c r="X12" s="28" t="e">
        <f>IF(AND(S12=1,('6. Trigger species (at site)'!F17/(('5. Trigger species (global)'!H15))&gt;=0.005),'6. Trigger species (at site)'!C17&gt;4),1,0)</f>
        <v>#DIV/0!</v>
      </c>
      <c r="Y12" s="3" t="e">
        <f>IF(AND(S12=1,('6. Trigger species (at site)'!G17/('5. Trigger species (global)'!G15)&gt;=0.005),'6. Trigger species (at site)'!C17&gt;4),1,0)</f>
        <v>#DIV/0!</v>
      </c>
      <c r="Z12" s="28" t="e">
        <f>IF(AND(T12=1,('6. Trigger species (at site)'!E17/('5. Trigger species (global)'!I15)&gt;=0.01),'6. Trigger species (at site)'!C17&gt;9),1,0)</f>
        <v>#DIV/0!</v>
      </c>
      <c r="AA12" s="28" t="e">
        <f>IF(AND(T12=1,('6. Trigger species (at site)'!F17/('5. Trigger species (global)'!H15)&gt;=0.01),'6. Trigger species (at site)'!C17&gt;9),1,0)</f>
        <v>#DIV/0!</v>
      </c>
      <c r="AB12" s="28" t="e">
        <f>IF(AND(T12=1,('6. Trigger species (at site)'!G17/('5. Trigger species (global)'!G15)&gt;=0.01),'6. Trigger species (at site)'!C17&gt;9),1,0)</f>
        <v>#DIV/0!</v>
      </c>
      <c r="AC12" s="3" t="e">
        <f>IF(AND(S12=1,('6. Trigger species (at site)'!E17/('5. Trigger species (global)'!I15)&gt;=0.001),'6. Trigger species (at site)'!C17&gt;4,'5. Trigger species (global)'!E15=lookups!$F$3),1,0)</f>
        <v>#DIV/0!</v>
      </c>
      <c r="AD12" s="28" t="e">
        <f>IF(AND(S12=1,('6. Trigger species (at site)'!F17/('5. Trigger species (global)'!H15)&gt;=0.001),'6. Trigger species (at site)'!D17&gt;4,'5. Trigger species (global)'!E15=lookups!$F$3),1,0)</f>
        <v>#DIV/0!</v>
      </c>
      <c r="AE12" s="3" t="e">
        <f>IF(AND(S12=1,('6. Trigger species (at site)'!G17/('5. Trigger species (global)'!G15)&gt;=0.001),'6. Trigger species (at site)'!C17&gt;4,'5. Trigger species (global)'!E15=lookups!$F$3),1,0)</f>
        <v>#DIV/0!</v>
      </c>
      <c r="AF12" s="28" t="e">
        <f>IF(AND(T12=1,('6. Trigger species (at site)'!E17/('5. Trigger species (global)'!I15)&gt;=0.002),'6. Trigger species (at site)'!C17&gt;9,'5. Trigger species (global)'!E15=lookups!$F$3),1,0)</f>
        <v>#DIV/0!</v>
      </c>
      <c r="AG12" s="28" t="e">
        <f>IF(AND(T12=1,('6. Trigger species (at site)'!F17/('5. Trigger species (global)'!H15)&gt;=0.002),'6. Trigger species (at site)'!D17&gt;9,'5. Trigger species (global)'!E15=lookups!$F$3),1,0)</f>
        <v>#DIV/0!</v>
      </c>
      <c r="AH12" s="28" t="e">
        <f>IF(AND(T12=1,('6. Trigger species (at site)'!G17/('5. Trigger species (global)'!G15)&gt;=0.002),'6. Trigger species (at site)'!C17&gt;9,'5. Trigger species (global)'!E15=lookups!$F$3),1,0)</f>
        <v>#DIV/0!</v>
      </c>
      <c r="AI12" s="3" t="e">
        <f>IF(AND(S12=1,('6. Trigger species (at site)'!E17/('5. Trigger species (global)'!I15)&gt;=0.95)),1,0)</f>
        <v>#DIV/0!</v>
      </c>
      <c r="AJ12" s="3" t="e">
        <f>IF(AND(S12=1,('6. Trigger species (at site)'!F17/('5. Trigger species (global)'!H15)&gt;=0.95)),1,0)</f>
        <v>#DIV/0!</v>
      </c>
      <c r="AK12" s="3" t="e">
        <f>IF(AND(S12=1,('6. Trigger species (at site)'!G17/('5. Trigger species (global)'!G15)&gt;=0.95)),1,0)</f>
        <v>#DIV/0!</v>
      </c>
      <c r="AL12" s="3" t="e">
        <f>IF(AND('6. Trigger species (at site)'!E17/('5. Trigger species (global)'!I15)&gt;=0.1,'6. Trigger species (at site)'!C17&gt;9,$R12=1),1,0)</f>
        <v>#DIV/0!</v>
      </c>
      <c r="AM12" s="3" t="e">
        <f>IF(AND('6. Trigger species (at site)'!F17/('5. Trigger species (global)'!H15)&gt;=0.1,'6. Trigger species (at site)'!D17&gt;9,$R12=1),1,0)</f>
        <v>#DIV/0!</v>
      </c>
      <c r="AN12" s="3" t="e">
        <f>IF(AND('6. Trigger species (at site)'!G17/('5. Trigger species (global)'!G15)&gt;=0.1,'6. Trigger species (at site)'!C17&gt;9,R12=1),1,0)</f>
        <v>#DIV/0!</v>
      </c>
      <c r="AO12" s="3" t="e">
        <f>IF(AND('5. Trigger species (global)'!$K15=lookups!$F$3,'6. Trigger species (at site)'!E17/('5. Trigger species (global)'!I15)&gt;=0.01,R12=1),1,0)</f>
        <v>#DIV/0!</v>
      </c>
      <c r="AP12" s="3" t="e">
        <f>IF(AND('5. Trigger species (global)'!$K15=lookups!$F$3,'6. Trigger species (at site)'!F17/('5. Trigger species (global)'!H15)&gt;=0.01,R12=1),1,0)</f>
        <v>#DIV/0!</v>
      </c>
      <c r="AQ12" s="3" t="e">
        <f>IF(AND('5. Trigger species (global)'!$K15=lookups!$F$3,'6. Trigger species (at site)'!G17/('5. Trigger species (global)'!G15)&gt;=0.01,R12=1),1,0)</f>
        <v>#DIV/0!</v>
      </c>
      <c r="AR12" s="3" t="e">
        <f>IF(AND(R12=1,BH12=$O$24,'5. Trigger species (global)'!L15=lookups!$F$3,'6. Trigger species (at site)'!E17/('5. Trigger species (global)'!I15)&gt;=0.005),1,0)</f>
        <v>#N/A</v>
      </c>
      <c r="AS12" s="3" t="e">
        <f>IF(AND(R12=1,BH12=$O$24,'5. Trigger species (global)'!L15=lookups!$F$3,'6. Trigger species (at site)'!F17/('5. Trigger species (global)'!H15)&gt;=0.005),1,0)</f>
        <v>#N/A</v>
      </c>
      <c r="AT12" s="3" t="e">
        <f>IF(AND(R12=1,BH12=$O$24,'5. Trigger species (global)'!L15=lookups!$F$3,'6. Trigger species (at site)'!G17/('5. Trigger species (global)'!G15)&gt;=0.005),1,0)</f>
        <v>#N/A</v>
      </c>
      <c r="AU12" s="3" t="e">
        <f>IF(AND('6. Trigger species (at site)'!C17&gt;=5,BH12=$O$25,'5. Trigger species (global)'!L15=lookups!$F$3),1,0)</f>
        <v>#N/A</v>
      </c>
      <c r="AV12" s="3">
        <f>IF(AND(R12=1,'6. Trigger species (at site)'!Y17=1),1,0)</f>
        <v>0</v>
      </c>
      <c r="AW12" s="3" t="e">
        <f>IF(AND('6. Trigger species (at site)'!Z17=1,'6. Trigger species (at site)'!E17/('5. Trigger species (global)'!I15)&gt;=0.01,'5. Trigger species (global)'!F15=lookups!$H$9),1,0)</f>
        <v>#DIV/0!</v>
      </c>
      <c r="AX12" s="3" t="e">
        <f>IF(AND('6. Trigger species (at site)'!Z17=1,'6. Trigger species (at site)'!F17/('5. Trigger species (global)'!H15)&gt;=0.01,'5. Trigger species (global)'!F15=lookups!$H$9),1,0)</f>
        <v>#DIV/0!</v>
      </c>
      <c r="AY12" s="3" t="e">
        <f>IF(AND('6. Trigger species (at site)'!Z17=1,'6. Trigger species (at site)'!G17/('5. Trigger species (global)'!G15)&gt;=0.01,'5. Trigger species (global)'!F15=lookups!$H$9),1,0)</f>
        <v>#DIV/0!</v>
      </c>
      <c r="AZ12" s="3">
        <f>IF(AND('6. Trigger species (at site)'!Z17=1,'6. Trigger species (at site)'!AA17=1,'5. Trigger species (global)'!F15=lookups!$H$9),1,0)</f>
        <v>0</v>
      </c>
      <c r="BA12" s="3" t="e">
        <f>IF(AND('6. Trigger species (at site)'!L17=lookups!$G$41,'6. Trigger species (at site)'!D17=lookups!$H$9,('6. Trigger species (at site)'!E17/('5. Trigger species (global)'!I15))&gt;=0.1),1,0)</f>
        <v>#DIV/0!</v>
      </c>
      <c r="BB12" s="3" t="e">
        <f>IF(AND('6. Trigger species (at site)'!L17=lookups!$G$41,'6. Trigger species (at site)'!D17=lookups!$H$9,('6. Trigger species (at site)'!F17/('5. Trigger species (global)'!H15))&gt;=0.1),1,0)</f>
        <v>#DIV/0!</v>
      </c>
      <c r="BC12" s="3" t="e">
        <f>IF(AND('6. Trigger species (at site)'!L17=lookups!$G$41,'6. Trigger species (at site)'!D17=lookups!$H$9,('6. Trigger species (at site)'!G17/('5. Trigger species (global)'!G15))&gt;=0.1),1,0)</f>
        <v>#DIV/0!</v>
      </c>
      <c r="BD12" s="3" t="e">
        <f>IF(AND('6. Trigger species (at site)'!L17=lookups!$G$42,'6. Trigger species (at site)'!D17=lookups!$H$9,('6. Trigger species (at site)'!E17/('5. Trigger species (global)'!I15))&gt;=0.1),1,0)</f>
        <v>#DIV/0!</v>
      </c>
      <c r="BE12" s="3" t="e">
        <f>IF(AND('6. Trigger species (at site)'!L17=lookups!$G$42,'6. Trigger species (at site)'!D17=lookups!$H$9,('6. Trigger species (at site)'!F17/('5. Trigger species (global)'!H15))&gt;=0.1),1,0)</f>
        <v>#DIV/0!</v>
      </c>
      <c r="BF12" s="3" t="e">
        <f>IF(AND('6. Trigger species (at site)'!L17=lookups!$G$42,'6. Trigger species (at site)'!D17=lookups!$H$9,('6. Trigger species (at site)'!G17/('5. Trigger species (global)'!G15))&gt;=0.1),1,0)</f>
        <v>#DIV/0!</v>
      </c>
      <c r="BG12" s="3">
        <f>'5. Trigger species (global)'!C15</f>
        <v>0</v>
      </c>
      <c r="BH12" s="3" t="e">
        <f t="shared" si="4"/>
        <v>#N/A</v>
      </c>
      <c r="BI12" s="3" t="s">
        <v>335</v>
      </c>
      <c r="BJ12" s="3">
        <f t="shared" si="5"/>
        <v>0</v>
      </c>
      <c r="BK12" s="3">
        <f t="shared" si="0"/>
        <v>0</v>
      </c>
      <c r="BL12" s="3">
        <f t="shared" si="6"/>
        <v>0</v>
      </c>
      <c r="BM12" s="3">
        <f>IF(BJ12&gt;='10. Advanced options'!B14,1,0)</f>
        <v>0</v>
      </c>
      <c r="BN12" s="3">
        <f>IF(BK12&gt;='10. Advanced options'!$B14,1,0)</f>
        <v>0</v>
      </c>
      <c r="BO12" s="3">
        <f>IF(BL12&gt;='10. Advanced options'!$B14,1,0)</f>
        <v>0</v>
      </c>
      <c r="BP12" s="3">
        <v>2</v>
      </c>
      <c r="BQ12" s="3">
        <v>5</v>
      </c>
      <c r="BR12" s="3">
        <f t="shared" si="7"/>
        <v>0</v>
      </c>
      <c r="BS12" s="3">
        <f t="shared" si="8"/>
        <v>0</v>
      </c>
      <c r="BT12" s="3">
        <f t="shared" si="9"/>
        <v>0</v>
      </c>
      <c r="BU12" s="3">
        <f>IF(BR12&gt;='10. Advanced options'!$C14,1,0)</f>
        <v>0</v>
      </c>
      <c r="BV12" s="3">
        <f>IF(BS12&gt;='10. Advanced options'!$C14,1,0)</f>
        <v>0</v>
      </c>
      <c r="BW12" s="3">
        <f>IF(BT12&gt;='10. Advanced options'!$C14,1,0)</f>
        <v>0</v>
      </c>
      <c r="BX12" s="3">
        <v>5</v>
      </c>
      <c r="BY12" s="3">
        <f t="shared" si="10"/>
        <v>0</v>
      </c>
      <c r="BZ12" s="3">
        <f>IF(BY12&gt;='10. Advanced options'!D14,1,0)</f>
        <v>0</v>
      </c>
      <c r="CA12" s="3">
        <f t="shared" si="11"/>
        <v>0</v>
      </c>
      <c r="CB12" s="3">
        <f t="shared" si="12"/>
        <v>0</v>
      </c>
      <c r="CE12" s="3">
        <f>'5. Trigger species (global)'!F16</f>
        <v>0</v>
      </c>
      <c r="CF12" s="3">
        <f t="shared" si="1"/>
        <v>1</v>
      </c>
      <c r="CG12" s="3" t="str">
        <f>'6. Trigger species (at site)'!L18</f>
        <v>Regularly held by site</v>
      </c>
      <c r="CH12" s="3">
        <f t="shared" si="2"/>
        <v>1</v>
      </c>
      <c r="CI12" s="3">
        <f t="shared" si="3"/>
        <v>0</v>
      </c>
    </row>
    <row r="13" spans="1:87" ht="14.25" x14ac:dyDescent="0.45">
      <c r="A13" s="3" t="s">
        <v>24</v>
      </c>
      <c r="E13" s="3" t="s">
        <v>28</v>
      </c>
      <c r="H13" s="3" t="s">
        <v>29</v>
      </c>
      <c r="L13" s="3" t="s">
        <v>354</v>
      </c>
      <c r="R13" s="3">
        <f>'6. Trigger species (at site)'!X18</f>
        <v>1</v>
      </c>
      <c r="S13" s="3">
        <f>IF(OR('5. Trigger species (global)'!D16=lookups!$E$43,'5. Trigger species (global)'!D16=lookups!$E$44),1,0)</f>
        <v>0</v>
      </c>
      <c r="T13" s="3">
        <f>IF('5. Trigger species (global)'!D16=lookups!$E$42,1,0)</f>
        <v>0</v>
      </c>
      <c r="U13" s="3">
        <f>IF(AND(S13=1,'5. Trigger species (global)'!$E$5=lookups!$H$3),1,0)</f>
        <v>0</v>
      </c>
      <c r="V13" s="3">
        <f>IF(AND(T13=1,'5. Trigger species (global)'!$E$5=lookups!$H$3),1,0)</f>
        <v>0</v>
      </c>
      <c r="W13" s="3" t="e">
        <f>IF(AND(S13=1,('6. Trigger species (at site)'!E18/(('5. Trigger species (global)'!I16))&gt;=0.005),'6. Trigger species (at site)'!C18&gt;4),1,0)</f>
        <v>#DIV/0!</v>
      </c>
      <c r="X13" s="28" t="e">
        <f>IF(AND(S13=1,('6. Trigger species (at site)'!F18/(('5. Trigger species (global)'!H16))&gt;=0.005),'6. Trigger species (at site)'!C18&gt;4),1,0)</f>
        <v>#DIV/0!</v>
      </c>
      <c r="Y13" s="3" t="e">
        <f>IF(AND(S13=1,('6. Trigger species (at site)'!G18/('5. Trigger species (global)'!G16)&gt;=0.005),'6. Trigger species (at site)'!C18&gt;4),1,0)</f>
        <v>#DIV/0!</v>
      </c>
      <c r="Z13" s="28" t="e">
        <f>IF(AND(T13=1,('6. Trigger species (at site)'!E18/('5. Trigger species (global)'!I16)&gt;=0.01),'6. Trigger species (at site)'!C18&gt;9),1,0)</f>
        <v>#DIV/0!</v>
      </c>
      <c r="AA13" s="28" t="e">
        <f>IF(AND(T13=1,('6. Trigger species (at site)'!F18/('5. Trigger species (global)'!H16)&gt;=0.01),'6. Trigger species (at site)'!C18&gt;9),1,0)</f>
        <v>#DIV/0!</v>
      </c>
      <c r="AB13" s="28" t="e">
        <f>IF(AND(T13=1,('6. Trigger species (at site)'!G18/('5. Trigger species (global)'!G16)&gt;=0.01),'6. Trigger species (at site)'!C18&gt;9),1,0)</f>
        <v>#DIV/0!</v>
      </c>
      <c r="AC13" s="3" t="e">
        <f>IF(AND(S13=1,('6. Trigger species (at site)'!E18/('5. Trigger species (global)'!I16)&gt;=0.001),'6. Trigger species (at site)'!C18&gt;4,'5. Trigger species (global)'!E16=lookups!$F$3),1,0)</f>
        <v>#DIV/0!</v>
      </c>
      <c r="AD13" s="28" t="e">
        <f>IF(AND(S13=1,('6. Trigger species (at site)'!F18/('5. Trigger species (global)'!H16)&gt;=0.001),'6. Trigger species (at site)'!D18&gt;4,'5. Trigger species (global)'!E16=lookups!$F$3),1,0)</f>
        <v>#DIV/0!</v>
      </c>
      <c r="AE13" s="3" t="e">
        <f>IF(AND(S13=1,('6. Trigger species (at site)'!G18/('5. Trigger species (global)'!G16)&gt;=0.001),'6. Trigger species (at site)'!C18&gt;4,'5. Trigger species (global)'!E16=lookups!$F$3),1,0)</f>
        <v>#DIV/0!</v>
      </c>
      <c r="AF13" s="28" t="e">
        <f>IF(AND(T13=1,('6. Trigger species (at site)'!E18/('5. Trigger species (global)'!I16)&gt;=0.002),'6. Trigger species (at site)'!C18&gt;9,'5. Trigger species (global)'!E16=lookups!$F$3),1,0)</f>
        <v>#DIV/0!</v>
      </c>
      <c r="AG13" s="28" t="e">
        <f>IF(AND(T13=1,('6. Trigger species (at site)'!F18/('5. Trigger species (global)'!H16)&gt;=0.002),'6. Trigger species (at site)'!D18&gt;9,'5. Trigger species (global)'!E16=lookups!$F$3),1,0)</f>
        <v>#DIV/0!</v>
      </c>
      <c r="AH13" s="28" t="e">
        <f>IF(AND(T13=1,('6. Trigger species (at site)'!G18/('5. Trigger species (global)'!G16)&gt;=0.002),'6. Trigger species (at site)'!C18&gt;9,'5. Trigger species (global)'!E16=lookups!$F$3),1,0)</f>
        <v>#DIV/0!</v>
      </c>
      <c r="AI13" s="3" t="e">
        <f>IF(AND(S13=1,('6. Trigger species (at site)'!E18/('5. Trigger species (global)'!I16)&gt;=0.95)),1,0)</f>
        <v>#DIV/0!</v>
      </c>
      <c r="AJ13" s="3" t="e">
        <f>IF(AND(S13=1,('6. Trigger species (at site)'!F18/('5. Trigger species (global)'!H16)&gt;=0.95)),1,0)</f>
        <v>#DIV/0!</v>
      </c>
      <c r="AK13" s="3" t="e">
        <f>IF(AND(S13=1,('6. Trigger species (at site)'!G18/('5. Trigger species (global)'!G16)&gt;=0.95)),1,0)</f>
        <v>#DIV/0!</v>
      </c>
      <c r="AL13" s="3" t="e">
        <f>IF(AND('6. Trigger species (at site)'!E18/('5. Trigger species (global)'!I16)&gt;=0.1,'6. Trigger species (at site)'!C18&gt;9,$R13=1),1,0)</f>
        <v>#DIV/0!</v>
      </c>
      <c r="AM13" s="3" t="e">
        <f>IF(AND('6. Trigger species (at site)'!F18/('5. Trigger species (global)'!H16)&gt;=0.1,'6. Trigger species (at site)'!D18&gt;9,$R13=1),1,0)</f>
        <v>#DIV/0!</v>
      </c>
      <c r="AN13" s="3" t="e">
        <f>IF(AND('6. Trigger species (at site)'!G18/('5. Trigger species (global)'!G16)&gt;=0.1,'6. Trigger species (at site)'!C18&gt;9,R13=1),1,0)</f>
        <v>#DIV/0!</v>
      </c>
      <c r="AO13" s="3" t="e">
        <f>IF(AND('5. Trigger species (global)'!$K16=lookups!$F$3,'6. Trigger species (at site)'!E18/('5. Trigger species (global)'!I16)&gt;=0.01,R13=1),1,0)</f>
        <v>#DIV/0!</v>
      </c>
      <c r="AP13" s="3" t="e">
        <f>IF(AND('5. Trigger species (global)'!$K16=lookups!$F$3,'6. Trigger species (at site)'!F18/('5. Trigger species (global)'!H16)&gt;=0.01,R13=1),1,0)</f>
        <v>#DIV/0!</v>
      </c>
      <c r="AQ13" s="3" t="e">
        <f>IF(AND('5. Trigger species (global)'!$K16=lookups!$F$3,'6. Trigger species (at site)'!G18/('5. Trigger species (global)'!G16)&gt;=0.01,R13=1),1,0)</f>
        <v>#DIV/0!</v>
      </c>
      <c r="AR13" s="3" t="e">
        <f>IF(AND(R13=1,BH13=$O$24,'5. Trigger species (global)'!L16=lookups!$F$3,'6. Trigger species (at site)'!E18/('5. Trigger species (global)'!I16)&gt;=0.005),1,0)</f>
        <v>#N/A</v>
      </c>
      <c r="AS13" s="3" t="e">
        <f>IF(AND(R13=1,BH13=$O$24,'5. Trigger species (global)'!L16=lookups!$F$3,'6. Trigger species (at site)'!F18/('5. Trigger species (global)'!H16)&gt;=0.005),1,0)</f>
        <v>#N/A</v>
      </c>
      <c r="AT13" s="3" t="e">
        <f>IF(AND(R13=1,BH13=$O$24,'5. Trigger species (global)'!L16=lookups!$F$3,'6. Trigger species (at site)'!G18/('5. Trigger species (global)'!G16)&gt;=0.005),1,0)</f>
        <v>#N/A</v>
      </c>
      <c r="AU13" s="3" t="e">
        <f>IF(AND('6. Trigger species (at site)'!C18&gt;=5,BH13=$O$25,'5. Trigger species (global)'!L16=lookups!$F$3),1,0)</f>
        <v>#N/A</v>
      </c>
      <c r="AV13" s="3">
        <f>IF(AND(R13=1,'6. Trigger species (at site)'!Y18=1),1,0)</f>
        <v>0</v>
      </c>
      <c r="AW13" s="3" t="e">
        <f>IF(AND('6. Trigger species (at site)'!Z18=1,'6. Trigger species (at site)'!E18/('5. Trigger species (global)'!I16)&gt;=0.01,'5. Trigger species (global)'!F16=lookups!$H$9),1,0)</f>
        <v>#DIV/0!</v>
      </c>
      <c r="AX13" s="3" t="e">
        <f>IF(AND('6. Trigger species (at site)'!Z18=1,'6. Trigger species (at site)'!F18/('5. Trigger species (global)'!H16)&gt;=0.01,'5. Trigger species (global)'!F16=lookups!$H$9),1,0)</f>
        <v>#DIV/0!</v>
      </c>
      <c r="AY13" s="3" t="e">
        <f>IF(AND('6. Trigger species (at site)'!Z18=1,'6. Trigger species (at site)'!G18/('5. Trigger species (global)'!G16)&gt;=0.01,'5. Trigger species (global)'!F16=lookups!$H$9),1,0)</f>
        <v>#DIV/0!</v>
      </c>
      <c r="AZ13" s="3">
        <f>IF(AND('6. Trigger species (at site)'!Z18=1,'6. Trigger species (at site)'!AA18=1,'5. Trigger species (global)'!F16=lookups!$H$9),1,0)</f>
        <v>0</v>
      </c>
      <c r="BA13" s="3" t="e">
        <f>IF(AND('6. Trigger species (at site)'!L18=lookups!$G$41,'6. Trigger species (at site)'!D18=lookups!$H$9,('6. Trigger species (at site)'!E18/('5. Trigger species (global)'!I16))&gt;=0.1),1,0)</f>
        <v>#DIV/0!</v>
      </c>
      <c r="BB13" s="3" t="e">
        <f>IF(AND('6. Trigger species (at site)'!L18=lookups!$G$41,'6. Trigger species (at site)'!D18=lookups!$H$9,('6. Trigger species (at site)'!F18/('5. Trigger species (global)'!H16))&gt;=0.1),1,0)</f>
        <v>#DIV/0!</v>
      </c>
      <c r="BC13" s="3" t="e">
        <f>IF(AND('6. Trigger species (at site)'!L18=lookups!$G$41,'6. Trigger species (at site)'!D18=lookups!$H$9,('6. Trigger species (at site)'!G18/('5. Trigger species (global)'!G16))&gt;=0.1),1,0)</f>
        <v>#DIV/0!</v>
      </c>
      <c r="BD13" s="3" t="e">
        <f>IF(AND('6. Trigger species (at site)'!L18=lookups!$G$42,'6. Trigger species (at site)'!D18=lookups!$H$9,('6. Trigger species (at site)'!E18/('5. Trigger species (global)'!I16))&gt;=0.1),1,0)</f>
        <v>#DIV/0!</v>
      </c>
      <c r="BE13" s="3" t="e">
        <f>IF(AND('6. Trigger species (at site)'!L18=lookups!$G$42,'6. Trigger species (at site)'!D18=lookups!$H$9,('6. Trigger species (at site)'!F18/('5. Trigger species (global)'!H16))&gt;=0.1),1,0)</f>
        <v>#DIV/0!</v>
      </c>
      <c r="BF13" s="3" t="e">
        <f>IF(AND('6. Trigger species (at site)'!L18=lookups!$G$42,'6. Trigger species (at site)'!D18=lookups!$H$9,('6. Trigger species (at site)'!G18/('5. Trigger species (global)'!G16))&gt;=0.1),1,0)</f>
        <v>#DIV/0!</v>
      </c>
      <c r="BG13" s="3">
        <f>'5. Trigger species (global)'!C16</f>
        <v>0</v>
      </c>
      <c r="BH13" s="3" t="e">
        <f t="shared" si="4"/>
        <v>#N/A</v>
      </c>
      <c r="BI13" s="3" t="s">
        <v>336</v>
      </c>
      <c r="BJ13" s="3">
        <f t="shared" si="5"/>
        <v>0</v>
      </c>
      <c r="BK13" s="3">
        <f t="shared" si="0"/>
        <v>0</v>
      </c>
      <c r="BL13" s="3">
        <f t="shared" si="6"/>
        <v>0</v>
      </c>
      <c r="BM13" s="3">
        <f>IF(BJ13&gt;='10. Advanced options'!B15,1,0)</f>
        <v>0</v>
      </c>
      <c r="BN13" s="3">
        <f>IF(BK13&gt;='10. Advanced options'!$B15,1,0)</f>
        <v>0</v>
      </c>
      <c r="BO13" s="3">
        <f>IF(BL13&gt;='10. Advanced options'!$B15,1,0)</f>
        <v>0</v>
      </c>
      <c r="BP13" s="3">
        <v>2</v>
      </c>
      <c r="BQ13" s="3">
        <v>5</v>
      </c>
      <c r="BR13" s="3">
        <f t="shared" si="7"/>
        <v>0</v>
      </c>
      <c r="BS13" s="3">
        <f t="shared" si="8"/>
        <v>0</v>
      </c>
      <c r="BT13" s="3">
        <f t="shared" si="9"/>
        <v>0</v>
      </c>
      <c r="BU13" s="3">
        <f>IF(BR13&gt;='10. Advanced options'!$C15,1,0)</f>
        <v>0</v>
      </c>
      <c r="BV13" s="3">
        <f>IF(BS13&gt;='10. Advanced options'!$C15,1,0)</f>
        <v>0</v>
      </c>
      <c r="BW13" s="3">
        <f>IF(BT13&gt;='10. Advanced options'!$C15,1,0)</f>
        <v>0</v>
      </c>
      <c r="BX13" s="3">
        <v>5</v>
      </c>
      <c r="BY13" s="3">
        <f t="shared" si="10"/>
        <v>0</v>
      </c>
      <c r="BZ13" s="3">
        <f>IF(BY13&gt;='10. Advanced options'!D15,1,0)</f>
        <v>0</v>
      </c>
      <c r="CA13" s="3">
        <f t="shared" si="11"/>
        <v>0</v>
      </c>
      <c r="CB13" s="3">
        <f t="shared" si="12"/>
        <v>0</v>
      </c>
      <c r="CE13" s="3">
        <f>'5. Trigger species (global)'!F17</f>
        <v>0</v>
      </c>
      <c r="CF13" s="3">
        <f t="shared" si="1"/>
        <v>1</v>
      </c>
      <c r="CG13" s="3" t="str">
        <f>'6. Trigger species (at site)'!L19</f>
        <v>Regularly held by site</v>
      </c>
      <c r="CH13" s="3">
        <f t="shared" si="2"/>
        <v>1</v>
      </c>
      <c r="CI13" s="3">
        <f t="shared" si="3"/>
        <v>0</v>
      </c>
    </row>
    <row r="14" spans="1:87" ht="14.25" x14ac:dyDescent="0.45">
      <c r="A14" s="3" t="s">
        <v>27</v>
      </c>
      <c r="E14" s="3" t="s">
        <v>31</v>
      </c>
      <c r="H14" s="3" t="s">
        <v>32</v>
      </c>
      <c r="L14" s="3" t="s">
        <v>448</v>
      </c>
      <c r="R14" s="3">
        <f>'6. Trigger species (at site)'!X19</f>
        <v>1</v>
      </c>
      <c r="S14" s="3">
        <f>IF(OR('5. Trigger species (global)'!D17=lookups!$E$43,'5. Trigger species (global)'!D17=lookups!$E$44),1,0)</f>
        <v>0</v>
      </c>
      <c r="T14" s="3">
        <f>IF('5. Trigger species (global)'!D17=lookups!$E$42,1,0)</f>
        <v>0</v>
      </c>
      <c r="U14" s="3">
        <f>IF(AND(S14=1,'5. Trigger species (global)'!$E$5=lookups!$H$3),1,0)</f>
        <v>0</v>
      </c>
      <c r="V14" s="3">
        <f>IF(AND(T14=1,'5. Trigger species (global)'!$E$5=lookups!$H$3),1,0)</f>
        <v>0</v>
      </c>
      <c r="W14" s="3" t="e">
        <f>IF(AND(S14=1,('6. Trigger species (at site)'!E19/(('5. Trigger species (global)'!I17))&gt;=0.005),'6. Trigger species (at site)'!C19&gt;4),1,0)</f>
        <v>#DIV/0!</v>
      </c>
      <c r="X14" s="28" t="e">
        <f>IF(AND(S14=1,('6. Trigger species (at site)'!F19/(('5. Trigger species (global)'!H17))&gt;=0.005),'6. Trigger species (at site)'!C19&gt;4),1,0)</f>
        <v>#DIV/0!</v>
      </c>
      <c r="Y14" s="3" t="e">
        <f>IF(AND(S14=1,('6. Trigger species (at site)'!G19/('5. Trigger species (global)'!G17)&gt;=0.005),'6. Trigger species (at site)'!C19&gt;4),1,0)</f>
        <v>#DIV/0!</v>
      </c>
      <c r="Z14" s="28" t="e">
        <f>IF(AND(T14=1,('6. Trigger species (at site)'!E19/('5. Trigger species (global)'!I17)&gt;=0.01),'6. Trigger species (at site)'!C19&gt;9),1,0)</f>
        <v>#DIV/0!</v>
      </c>
      <c r="AA14" s="28" t="e">
        <f>IF(AND(T14=1,('6. Trigger species (at site)'!F19/('5. Trigger species (global)'!H17)&gt;=0.01),'6. Trigger species (at site)'!C19&gt;9),1,0)</f>
        <v>#DIV/0!</v>
      </c>
      <c r="AB14" s="28" t="e">
        <f>IF(AND(T14=1,('6. Trigger species (at site)'!G19/('5. Trigger species (global)'!G17)&gt;=0.01),'6. Trigger species (at site)'!C19&gt;9),1,0)</f>
        <v>#DIV/0!</v>
      </c>
      <c r="AC14" s="3" t="e">
        <f>IF(AND(S14=1,('6. Trigger species (at site)'!E19/('5. Trigger species (global)'!I17)&gt;=0.001),'6. Trigger species (at site)'!C19&gt;4,'5. Trigger species (global)'!E17=lookups!$F$3),1,0)</f>
        <v>#DIV/0!</v>
      </c>
      <c r="AD14" s="28" t="e">
        <f>IF(AND(S14=1,('6. Trigger species (at site)'!F19/('5. Trigger species (global)'!H17)&gt;=0.001),'6. Trigger species (at site)'!D19&gt;4,'5. Trigger species (global)'!E17=lookups!$F$3),1,0)</f>
        <v>#DIV/0!</v>
      </c>
      <c r="AE14" s="3" t="e">
        <f>IF(AND(S14=1,('6. Trigger species (at site)'!G19/('5. Trigger species (global)'!G17)&gt;=0.001),'6. Trigger species (at site)'!C19&gt;4,'5. Trigger species (global)'!E17=lookups!$F$3),1,0)</f>
        <v>#DIV/0!</v>
      </c>
      <c r="AF14" s="28" t="e">
        <f>IF(AND(T14=1,('6. Trigger species (at site)'!E19/('5. Trigger species (global)'!I17)&gt;=0.002),'6. Trigger species (at site)'!C19&gt;9,'5. Trigger species (global)'!E17=lookups!$F$3),1,0)</f>
        <v>#DIV/0!</v>
      </c>
      <c r="AG14" s="28" t="e">
        <f>IF(AND(T14=1,('6. Trigger species (at site)'!F19/('5. Trigger species (global)'!H17)&gt;=0.002),'6. Trigger species (at site)'!D19&gt;9,'5. Trigger species (global)'!E17=lookups!$F$3),1,0)</f>
        <v>#DIV/0!</v>
      </c>
      <c r="AH14" s="28" t="e">
        <f>IF(AND(T14=1,('6. Trigger species (at site)'!G19/('5. Trigger species (global)'!G17)&gt;=0.002),'6. Trigger species (at site)'!C19&gt;9,'5. Trigger species (global)'!E17=lookups!$F$3),1,0)</f>
        <v>#DIV/0!</v>
      </c>
      <c r="AI14" s="3" t="e">
        <f>IF(AND(S14=1,('6. Trigger species (at site)'!E19/('5. Trigger species (global)'!I17)&gt;=0.95)),1,0)</f>
        <v>#DIV/0!</v>
      </c>
      <c r="AJ14" s="3" t="e">
        <f>IF(AND(S14=1,('6. Trigger species (at site)'!F19/('5. Trigger species (global)'!H17)&gt;=0.95)),1,0)</f>
        <v>#DIV/0!</v>
      </c>
      <c r="AK14" s="3" t="e">
        <f>IF(AND(S14=1,('6. Trigger species (at site)'!G19/('5. Trigger species (global)'!G17)&gt;=0.95)),1,0)</f>
        <v>#DIV/0!</v>
      </c>
      <c r="AL14" s="3" t="e">
        <f>IF(AND('6. Trigger species (at site)'!E19/('5. Trigger species (global)'!I17)&gt;=0.1,'6. Trigger species (at site)'!C19&gt;9,$R14=1),1,0)</f>
        <v>#DIV/0!</v>
      </c>
      <c r="AM14" s="3" t="e">
        <f>IF(AND('6. Trigger species (at site)'!F19/('5. Trigger species (global)'!H17)&gt;=0.1,'6. Trigger species (at site)'!D19&gt;9,$R14=1),1,0)</f>
        <v>#DIV/0!</v>
      </c>
      <c r="AN14" s="3" t="e">
        <f>IF(AND('6. Trigger species (at site)'!G19/('5. Trigger species (global)'!G17)&gt;=0.1,'6. Trigger species (at site)'!C19&gt;9,R14=1),1,0)</f>
        <v>#DIV/0!</v>
      </c>
      <c r="AO14" s="3" t="e">
        <f>IF(AND('5. Trigger species (global)'!$K17=lookups!$F$3,'6. Trigger species (at site)'!E19/('5. Trigger species (global)'!I17)&gt;=0.01,R14=1),1,0)</f>
        <v>#DIV/0!</v>
      </c>
      <c r="AP14" s="3" t="e">
        <f>IF(AND('5. Trigger species (global)'!$K17=lookups!$F$3,'6. Trigger species (at site)'!F19/('5. Trigger species (global)'!H17)&gt;=0.01,R14=1),1,0)</f>
        <v>#DIV/0!</v>
      </c>
      <c r="AQ14" s="3" t="e">
        <f>IF(AND('5. Trigger species (global)'!$K17=lookups!$F$3,'6. Trigger species (at site)'!G19/('5. Trigger species (global)'!G17)&gt;=0.01,R14=1),1,0)</f>
        <v>#DIV/0!</v>
      </c>
      <c r="AR14" s="3" t="e">
        <f>IF(AND(R14=1,BH14=$O$24,'5. Trigger species (global)'!L17=lookups!$F$3,'6. Trigger species (at site)'!E19/('5. Trigger species (global)'!I17)&gt;=0.005),1,0)</f>
        <v>#N/A</v>
      </c>
      <c r="AS14" s="3" t="e">
        <f>IF(AND(R14=1,BH14=$O$24,'5. Trigger species (global)'!L17=lookups!$F$3,'6. Trigger species (at site)'!F19/('5. Trigger species (global)'!H17)&gt;=0.005),1,0)</f>
        <v>#N/A</v>
      </c>
      <c r="AT14" s="3" t="e">
        <f>IF(AND(R14=1,BH14=$O$24,'5. Trigger species (global)'!L17=lookups!$F$3,'6. Trigger species (at site)'!G19/('5. Trigger species (global)'!G17)&gt;=0.005),1,0)</f>
        <v>#N/A</v>
      </c>
      <c r="AU14" s="3" t="e">
        <f>IF(AND('6. Trigger species (at site)'!C19&gt;=5,BH14=$O$25,'5. Trigger species (global)'!L17=lookups!$F$3),1,0)</f>
        <v>#N/A</v>
      </c>
      <c r="AV14" s="3">
        <f>IF(AND(R14=1,'6. Trigger species (at site)'!Y19=1),1,0)</f>
        <v>0</v>
      </c>
      <c r="AW14" s="3" t="e">
        <f>IF(AND('6. Trigger species (at site)'!Z19=1,'6. Trigger species (at site)'!E19/('5. Trigger species (global)'!I17)&gt;=0.01,'5. Trigger species (global)'!F17=lookups!$H$9),1,0)</f>
        <v>#DIV/0!</v>
      </c>
      <c r="AX14" s="3" t="e">
        <f>IF(AND('6. Trigger species (at site)'!Z19=1,'6. Trigger species (at site)'!F19/('5. Trigger species (global)'!H17)&gt;=0.01,'5. Trigger species (global)'!F17=lookups!$H$9),1,0)</f>
        <v>#DIV/0!</v>
      </c>
      <c r="AY14" s="3" t="e">
        <f>IF(AND('6. Trigger species (at site)'!Z19=1,'6. Trigger species (at site)'!G19/('5. Trigger species (global)'!G17)&gt;=0.01,'5. Trigger species (global)'!F17=lookups!$H$9),1,0)</f>
        <v>#DIV/0!</v>
      </c>
      <c r="AZ14" s="3">
        <f>IF(AND('6. Trigger species (at site)'!Z19=1,'6. Trigger species (at site)'!AA19=1,'5. Trigger species (global)'!F17=lookups!$H$9),1,0)</f>
        <v>0</v>
      </c>
      <c r="BA14" s="3" t="e">
        <f>IF(AND('6. Trigger species (at site)'!L19=lookups!$G$41,'6. Trigger species (at site)'!D19=lookups!$H$9,('6. Trigger species (at site)'!E19/('5. Trigger species (global)'!I17))&gt;=0.1),1,0)</f>
        <v>#DIV/0!</v>
      </c>
      <c r="BB14" s="3" t="e">
        <f>IF(AND('6. Trigger species (at site)'!L19=lookups!$G$41,'6. Trigger species (at site)'!D19=lookups!$H$9,('6. Trigger species (at site)'!F19/('5. Trigger species (global)'!H17))&gt;=0.1),1,0)</f>
        <v>#DIV/0!</v>
      </c>
      <c r="BC14" s="3" t="e">
        <f>IF(AND('6. Trigger species (at site)'!L19=lookups!$G$41,'6. Trigger species (at site)'!D19=lookups!$H$9,('6. Trigger species (at site)'!G19/('5. Trigger species (global)'!G17))&gt;=0.1),1,0)</f>
        <v>#DIV/0!</v>
      </c>
      <c r="BD14" s="3" t="e">
        <f>IF(AND('6. Trigger species (at site)'!L19=lookups!$G$42,'6. Trigger species (at site)'!D19=lookups!$H$9,('6. Trigger species (at site)'!E19/('5. Trigger species (global)'!I17))&gt;=0.1),1,0)</f>
        <v>#DIV/0!</v>
      </c>
      <c r="BE14" s="3" t="e">
        <f>IF(AND('6. Trigger species (at site)'!L19=lookups!$G$42,'6. Trigger species (at site)'!D19=lookups!$H$9,('6. Trigger species (at site)'!F19/('5. Trigger species (global)'!H17))&gt;=0.1),1,0)</f>
        <v>#DIV/0!</v>
      </c>
      <c r="BF14" s="3" t="e">
        <f>IF(AND('6. Trigger species (at site)'!L19=lookups!$G$42,'6. Trigger species (at site)'!D19=lookups!$H$9,('6. Trigger species (at site)'!G19/('5. Trigger species (global)'!G17))&gt;=0.1),1,0)</f>
        <v>#DIV/0!</v>
      </c>
      <c r="BG14" s="3">
        <f>'5. Trigger species (global)'!C17</f>
        <v>0</v>
      </c>
      <c r="BH14" s="3" t="e">
        <f t="shared" si="4"/>
        <v>#N/A</v>
      </c>
      <c r="BI14" s="3" t="s">
        <v>337</v>
      </c>
      <c r="BJ14" s="3">
        <f t="shared" si="5"/>
        <v>0</v>
      </c>
      <c r="BK14" s="3">
        <f t="shared" si="0"/>
        <v>0</v>
      </c>
      <c r="BL14" s="3">
        <f t="shared" si="6"/>
        <v>0</v>
      </c>
      <c r="BM14" s="3">
        <f>IF(BJ14&gt;='10. Advanced options'!B16,1,0)</f>
        <v>0</v>
      </c>
      <c r="BN14" s="3">
        <f>IF(BK14&gt;='10. Advanced options'!$B16,1,0)</f>
        <v>0</v>
      </c>
      <c r="BO14" s="3">
        <f>IF(BL14&gt;='10. Advanced options'!$B16,1,0)</f>
        <v>0</v>
      </c>
      <c r="BP14" s="3">
        <v>2</v>
      </c>
      <c r="BQ14" s="3">
        <v>5</v>
      </c>
      <c r="BR14" s="3">
        <f t="shared" si="7"/>
        <v>0</v>
      </c>
      <c r="BS14" s="3">
        <f t="shared" si="8"/>
        <v>0</v>
      </c>
      <c r="BT14" s="3">
        <f t="shared" si="9"/>
        <v>0</v>
      </c>
      <c r="BU14" s="3">
        <f>IF(BR14&gt;='10. Advanced options'!$C16,1,0)</f>
        <v>0</v>
      </c>
      <c r="BV14" s="3">
        <f>IF(BS14&gt;='10. Advanced options'!$C16,1,0)</f>
        <v>0</v>
      </c>
      <c r="BW14" s="3">
        <f>IF(BT14&gt;='10. Advanced options'!$C16,1,0)</f>
        <v>0</v>
      </c>
      <c r="BX14" s="3">
        <v>5</v>
      </c>
      <c r="BY14" s="3">
        <f t="shared" si="10"/>
        <v>0</v>
      </c>
      <c r="BZ14" s="3">
        <f>IF(BY14&gt;='10. Advanced options'!D16,1,0)</f>
        <v>0</v>
      </c>
      <c r="CA14" s="3">
        <f t="shared" si="11"/>
        <v>0</v>
      </c>
      <c r="CB14" s="3">
        <f t="shared" si="12"/>
        <v>0</v>
      </c>
      <c r="CE14" s="3">
        <f>'5. Trigger species (global)'!F18</f>
        <v>0</v>
      </c>
      <c r="CF14" s="3">
        <f t="shared" si="1"/>
        <v>1</v>
      </c>
      <c r="CG14" s="3" t="str">
        <f>'6. Trigger species (at site)'!L20</f>
        <v>Regularly held by site</v>
      </c>
      <c r="CH14" s="3">
        <f t="shared" si="2"/>
        <v>1</v>
      </c>
      <c r="CI14" s="3">
        <f t="shared" si="3"/>
        <v>0</v>
      </c>
    </row>
    <row r="15" spans="1:87" ht="14.25" x14ac:dyDescent="0.45">
      <c r="A15" s="3" t="s">
        <v>30</v>
      </c>
      <c r="R15" s="3">
        <f>'6. Trigger species (at site)'!X20</f>
        <v>1</v>
      </c>
      <c r="S15" s="3">
        <f>IF(OR('5. Trigger species (global)'!D18=lookups!$E$43,'5. Trigger species (global)'!D18=lookups!$E$44),1,0)</f>
        <v>0</v>
      </c>
      <c r="T15" s="3">
        <f>IF('5. Trigger species (global)'!D18=lookups!$E$42,1,0)</f>
        <v>0</v>
      </c>
      <c r="U15" s="3">
        <f>IF(AND(S15=1,'5. Trigger species (global)'!$E$5=lookups!$H$3),1,0)</f>
        <v>0</v>
      </c>
      <c r="V15" s="3">
        <f>IF(AND(T15=1,'5. Trigger species (global)'!$E$5=lookups!$H$3),1,0)</f>
        <v>0</v>
      </c>
      <c r="W15" s="3" t="e">
        <f>IF(AND(S15=1,('6. Trigger species (at site)'!E20/(('5. Trigger species (global)'!I18))&gt;=0.005),'6. Trigger species (at site)'!C20&gt;4),1,0)</f>
        <v>#DIV/0!</v>
      </c>
      <c r="X15" s="28" t="e">
        <f>IF(AND(S15=1,('6. Trigger species (at site)'!F20/(('5. Trigger species (global)'!H18))&gt;=0.005),'6. Trigger species (at site)'!C20&gt;4),1,0)</f>
        <v>#DIV/0!</v>
      </c>
      <c r="Y15" s="3" t="e">
        <f>IF(AND(S15=1,('6. Trigger species (at site)'!G20/('5. Trigger species (global)'!G18)&gt;=0.005),'6. Trigger species (at site)'!C20&gt;4),1,0)</f>
        <v>#DIV/0!</v>
      </c>
      <c r="Z15" s="28" t="e">
        <f>IF(AND(T15=1,('6. Trigger species (at site)'!E20/('5. Trigger species (global)'!I18)&gt;=0.01),'6. Trigger species (at site)'!C20&gt;9),1,0)</f>
        <v>#DIV/0!</v>
      </c>
      <c r="AA15" s="28" t="e">
        <f>IF(AND(T15=1,('6. Trigger species (at site)'!F20/('5. Trigger species (global)'!H18)&gt;=0.01),'6. Trigger species (at site)'!C20&gt;9),1,0)</f>
        <v>#DIV/0!</v>
      </c>
      <c r="AB15" s="28" t="e">
        <f>IF(AND(T15=1,('6. Trigger species (at site)'!G20/('5. Trigger species (global)'!G18)&gt;=0.01),'6. Trigger species (at site)'!C20&gt;9),1,0)</f>
        <v>#DIV/0!</v>
      </c>
      <c r="AC15" s="3" t="e">
        <f>IF(AND(S15=1,('6. Trigger species (at site)'!E20/('5. Trigger species (global)'!I18)&gt;=0.001),'6. Trigger species (at site)'!C20&gt;4,'5. Trigger species (global)'!E18=lookups!$F$3),1,0)</f>
        <v>#DIV/0!</v>
      </c>
      <c r="AD15" s="28" t="e">
        <f>IF(AND(S15=1,('6. Trigger species (at site)'!F20/('5. Trigger species (global)'!H18)&gt;=0.001),'6. Trigger species (at site)'!D20&gt;4,'5. Trigger species (global)'!E18=lookups!$F$3),1,0)</f>
        <v>#DIV/0!</v>
      </c>
      <c r="AE15" s="3" t="e">
        <f>IF(AND(S15=1,('6. Trigger species (at site)'!G20/('5. Trigger species (global)'!G18)&gt;=0.001),'6. Trigger species (at site)'!C20&gt;4,'5. Trigger species (global)'!E18=lookups!$F$3),1,0)</f>
        <v>#DIV/0!</v>
      </c>
      <c r="AF15" s="28" t="e">
        <f>IF(AND(T15=1,('6. Trigger species (at site)'!E20/('5. Trigger species (global)'!I18)&gt;=0.002),'6. Trigger species (at site)'!C20&gt;9,'5. Trigger species (global)'!E18=lookups!$F$3),1,0)</f>
        <v>#DIV/0!</v>
      </c>
      <c r="AG15" s="28" t="e">
        <f>IF(AND(T15=1,('6. Trigger species (at site)'!F20/('5. Trigger species (global)'!H18)&gt;=0.002),'6. Trigger species (at site)'!D20&gt;9,'5. Trigger species (global)'!E18=lookups!$F$3),1,0)</f>
        <v>#DIV/0!</v>
      </c>
      <c r="AH15" s="28" t="e">
        <f>IF(AND(T15=1,('6. Trigger species (at site)'!G20/('5. Trigger species (global)'!G18)&gt;=0.002),'6. Trigger species (at site)'!C20&gt;9,'5. Trigger species (global)'!E18=lookups!$F$3),1,0)</f>
        <v>#DIV/0!</v>
      </c>
      <c r="AI15" s="3" t="e">
        <f>IF(AND(S15=1,('6. Trigger species (at site)'!E20/('5. Trigger species (global)'!I18)&gt;=0.95)),1,0)</f>
        <v>#DIV/0!</v>
      </c>
      <c r="AJ15" s="3" t="e">
        <f>IF(AND(S15=1,('6. Trigger species (at site)'!F20/('5. Trigger species (global)'!H18)&gt;=0.95)),1,0)</f>
        <v>#DIV/0!</v>
      </c>
      <c r="AK15" s="3" t="e">
        <f>IF(AND(S15=1,('6. Trigger species (at site)'!G20/('5. Trigger species (global)'!G18)&gt;=0.95)),1,0)</f>
        <v>#DIV/0!</v>
      </c>
      <c r="AL15" s="3" t="e">
        <f>IF(AND('6. Trigger species (at site)'!E20/('5. Trigger species (global)'!I18)&gt;=0.1,'6. Trigger species (at site)'!C20&gt;9,$R15=1),1,0)</f>
        <v>#DIV/0!</v>
      </c>
      <c r="AM15" s="3" t="e">
        <f>IF(AND('6. Trigger species (at site)'!F20/('5. Trigger species (global)'!H18)&gt;=0.1,'6. Trigger species (at site)'!D20&gt;9,$R15=1),1,0)</f>
        <v>#DIV/0!</v>
      </c>
      <c r="AN15" s="3" t="e">
        <f>IF(AND('6. Trigger species (at site)'!G20/('5. Trigger species (global)'!G18)&gt;=0.1,'6. Trigger species (at site)'!C20&gt;9,R15=1),1,0)</f>
        <v>#DIV/0!</v>
      </c>
      <c r="AO15" s="3" t="e">
        <f>IF(AND('5. Trigger species (global)'!$K18=lookups!$F$3,'6. Trigger species (at site)'!E20/('5. Trigger species (global)'!I18)&gt;=0.01,R15=1),1,0)</f>
        <v>#DIV/0!</v>
      </c>
      <c r="AP15" s="3" t="e">
        <f>IF(AND('5. Trigger species (global)'!$K18=lookups!$F$3,'6. Trigger species (at site)'!F20/('5. Trigger species (global)'!H18)&gt;=0.01,R15=1),1,0)</f>
        <v>#DIV/0!</v>
      </c>
      <c r="AQ15" s="3" t="e">
        <f>IF(AND('5. Trigger species (global)'!$K18=lookups!$F$3,'6. Trigger species (at site)'!G20/('5. Trigger species (global)'!G18)&gt;=0.01,R15=1),1,0)</f>
        <v>#DIV/0!</v>
      </c>
      <c r="AR15" s="3" t="e">
        <f>IF(AND(R15=1,BH15=$O$24,'5. Trigger species (global)'!L18=lookups!$F$3,'6. Trigger species (at site)'!E20/('5. Trigger species (global)'!I18)&gt;=0.005),1,0)</f>
        <v>#N/A</v>
      </c>
      <c r="AS15" s="3" t="e">
        <f>IF(AND(R15=1,BH15=$O$24,'5. Trigger species (global)'!L18=lookups!$F$3,'6. Trigger species (at site)'!F20/('5. Trigger species (global)'!H18)&gt;=0.005),1,0)</f>
        <v>#N/A</v>
      </c>
      <c r="AT15" s="3" t="e">
        <f>IF(AND(R15=1,BH15=$O$24,'5. Trigger species (global)'!L18=lookups!$F$3,'6. Trigger species (at site)'!G20/('5. Trigger species (global)'!G18)&gt;=0.005),1,0)</f>
        <v>#N/A</v>
      </c>
      <c r="AU15" s="3" t="e">
        <f>IF(AND('6. Trigger species (at site)'!C20&gt;=5,BH15=$O$25,'5. Trigger species (global)'!L18=lookups!$F$3),1,0)</f>
        <v>#N/A</v>
      </c>
      <c r="AV15" s="3">
        <f>IF(AND(R15=1,'6. Trigger species (at site)'!Y20=1),1,0)</f>
        <v>0</v>
      </c>
      <c r="AW15" s="3" t="e">
        <f>IF(AND('6. Trigger species (at site)'!Z20=1,'6. Trigger species (at site)'!E20/('5. Trigger species (global)'!I18)&gt;=0.01,'5. Trigger species (global)'!F18=lookups!$H$9),1,0)</f>
        <v>#DIV/0!</v>
      </c>
      <c r="AX15" s="3" t="e">
        <f>IF(AND('6. Trigger species (at site)'!Z20=1,'6. Trigger species (at site)'!F20/('5. Trigger species (global)'!H18)&gt;=0.01,'5. Trigger species (global)'!F18=lookups!$H$9),1,0)</f>
        <v>#DIV/0!</v>
      </c>
      <c r="AY15" s="3" t="e">
        <f>IF(AND('6. Trigger species (at site)'!Z20=1,'6. Trigger species (at site)'!G20/('5. Trigger species (global)'!G18)&gt;=0.01,'5. Trigger species (global)'!F18=lookups!$H$9),1,0)</f>
        <v>#DIV/0!</v>
      </c>
      <c r="AZ15" s="3">
        <f>IF(AND('6. Trigger species (at site)'!Z20=1,'6. Trigger species (at site)'!AA20=1,'5. Trigger species (global)'!F18=lookups!$H$9),1,0)</f>
        <v>0</v>
      </c>
      <c r="BA15" s="3" t="e">
        <f>IF(AND('6. Trigger species (at site)'!L20=lookups!$G$41,'6. Trigger species (at site)'!D20=lookups!$H$9,('6. Trigger species (at site)'!E20/('5. Trigger species (global)'!I18))&gt;=0.1),1,0)</f>
        <v>#DIV/0!</v>
      </c>
      <c r="BB15" s="3" t="e">
        <f>IF(AND('6. Trigger species (at site)'!L20=lookups!$G$41,'6. Trigger species (at site)'!D20=lookups!$H$9,('6. Trigger species (at site)'!F20/('5. Trigger species (global)'!H18))&gt;=0.1),1,0)</f>
        <v>#DIV/0!</v>
      </c>
      <c r="BC15" s="3" t="e">
        <f>IF(AND('6. Trigger species (at site)'!L20=lookups!$G$41,'6. Trigger species (at site)'!D20=lookups!$H$9,('6. Trigger species (at site)'!G20/('5. Trigger species (global)'!G18))&gt;=0.1),1,0)</f>
        <v>#DIV/0!</v>
      </c>
      <c r="BD15" s="3" t="e">
        <f>IF(AND('6. Trigger species (at site)'!L20=lookups!$G$42,'6. Trigger species (at site)'!D20=lookups!$H$9,('6. Trigger species (at site)'!E20/('5. Trigger species (global)'!I18))&gt;=0.1),1,0)</f>
        <v>#DIV/0!</v>
      </c>
      <c r="BE15" s="3" t="e">
        <f>IF(AND('6. Trigger species (at site)'!L20=lookups!$G$42,'6. Trigger species (at site)'!D20=lookups!$H$9,('6. Trigger species (at site)'!F20/('5. Trigger species (global)'!H18))&gt;=0.1),1,0)</f>
        <v>#DIV/0!</v>
      </c>
      <c r="BF15" s="3" t="e">
        <f>IF(AND('6. Trigger species (at site)'!L20=lookups!$G$42,'6. Trigger species (at site)'!D20=lookups!$H$9,('6. Trigger species (at site)'!G20/('5. Trigger species (global)'!G18))&gt;=0.1),1,0)</f>
        <v>#DIV/0!</v>
      </c>
      <c r="BG15" s="3">
        <f>'5. Trigger species (global)'!C18</f>
        <v>0</v>
      </c>
      <c r="BH15" s="3" t="e">
        <f t="shared" si="4"/>
        <v>#N/A</v>
      </c>
      <c r="BI15" s="3" t="s">
        <v>338</v>
      </c>
      <c r="BJ15" s="3">
        <f t="shared" si="5"/>
        <v>0</v>
      </c>
      <c r="BK15" s="3">
        <f t="shared" si="0"/>
        <v>0</v>
      </c>
      <c r="BL15" s="3">
        <f t="shared" si="6"/>
        <v>0</v>
      </c>
      <c r="BM15" s="3">
        <f>IF(BJ15&gt;='10. Advanced options'!B17,1,0)</f>
        <v>0</v>
      </c>
      <c r="BN15" s="3">
        <f>IF(BK15&gt;='10. Advanced options'!$B17,1,0)</f>
        <v>0</v>
      </c>
      <c r="BO15" s="3">
        <f>IF(BL15&gt;='10. Advanced options'!$B17,1,0)</f>
        <v>0</v>
      </c>
      <c r="BP15" s="3">
        <v>2</v>
      </c>
      <c r="BQ15" s="3">
        <v>5</v>
      </c>
      <c r="BR15" s="3">
        <f t="shared" si="7"/>
        <v>0</v>
      </c>
      <c r="BS15" s="3">
        <f t="shared" si="8"/>
        <v>0</v>
      </c>
      <c r="BT15" s="3">
        <f t="shared" si="9"/>
        <v>0</v>
      </c>
      <c r="BU15" s="3">
        <f>IF(BR15&gt;='10. Advanced options'!$C17,1,0)</f>
        <v>0</v>
      </c>
      <c r="BV15" s="3">
        <f>IF(BS15&gt;='10. Advanced options'!$C17,1,0)</f>
        <v>0</v>
      </c>
      <c r="BW15" s="3">
        <f>IF(BT15&gt;='10. Advanced options'!$C17,1,0)</f>
        <v>0</v>
      </c>
      <c r="BX15" s="3">
        <v>5</v>
      </c>
      <c r="BY15" s="3">
        <f t="shared" si="10"/>
        <v>0</v>
      </c>
      <c r="BZ15" s="3">
        <f>IF(BY15&gt;='10. Advanced options'!D17,1,0)</f>
        <v>0</v>
      </c>
      <c r="CA15" s="3">
        <f t="shared" si="11"/>
        <v>0</v>
      </c>
      <c r="CB15" s="3">
        <f t="shared" si="12"/>
        <v>0</v>
      </c>
      <c r="CE15" s="3">
        <f>'5. Trigger species (global)'!F19</f>
        <v>0</v>
      </c>
      <c r="CF15" s="3">
        <f t="shared" si="1"/>
        <v>1</v>
      </c>
      <c r="CG15" s="3" t="str">
        <f>'6. Trigger species (at site)'!L21</f>
        <v>Regularly held by site</v>
      </c>
      <c r="CH15" s="3">
        <f t="shared" si="2"/>
        <v>1</v>
      </c>
      <c r="CI15" s="3">
        <f t="shared" si="3"/>
        <v>0</v>
      </c>
    </row>
    <row r="16" spans="1:87" ht="14.25" x14ac:dyDescent="0.45">
      <c r="A16" s="3" t="s">
        <v>33</v>
      </c>
      <c r="E16" s="4" t="s">
        <v>35</v>
      </c>
      <c r="H16" s="4" t="s">
        <v>36</v>
      </c>
      <c r="R16" s="3">
        <f>'6. Trigger species (at site)'!X21</f>
        <v>1</v>
      </c>
      <c r="S16" s="3">
        <f>IF(OR('5. Trigger species (global)'!D19=lookups!$E$43,'5. Trigger species (global)'!D19=lookups!$E$44),1,0)</f>
        <v>0</v>
      </c>
      <c r="T16" s="3">
        <f>IF('5. Trigger species (global)'!D19=lookups!$E$42,1,0)</f>
        <v>0</v>
      </c>
      <c r="U16" s="3">
        <f>IF(AND(S16=1,'5. Trigger species (global)'!$E$5=lookups!$H$3),1,0)</f>
        <v>0</v>
      </c>
      <c r="V16" s="3">
        <f>IF(AND(T16=1,'5. Trigger species (global)'!$E$5=lookups!$H$3),1,0)</f>
        <v>0</v>
      </c>
      <c r="W16" s="3" t="e">
        <f>IF(AND(S16=1,('6. Trigger species (at site)'!E21/(('5. Trigger species (global)'!I19))&gt;=0.005),'6. Trigger species (at site)'!C21&gt;4),1,0)</f>
        <v>#DIV/0!</v>
      </c>
      <c r="X16" s="28" t="e">
        <f>IF(AND(S16=1,('6. Trigger species (at site)'!F21/(('5. Trigger species (global)'!H19))&gt;=0.005),'6. Trigger species (at site)'!C21&gt;4),1,0)</f>
        <v>#DIV/0!</v>
      </c>
      <c r="Y16" s="3" t="e">
        <f>IF(AND(S16=1,('6. Trigger species (at site)'!G21/('5. Trigger species (global)'!G19)&gt;=0.005),'6. Trigger species (at site)'!C21&gt;4),1,0)</f>
        <v>#DIV/0!</v>
      </c>
      <c r="Z16" s="28" t="e">
        <f>IF(AND(T16=1,('6. Trigger species (at site)'!E21/('5. Trigger species (global)'!I19)&gt;=0.01),'6. Trigger species (at site)'!C21&gt;9),1,0)</f>
        <v>#DIV/0!</v>
      </c>
      <c r="AA16" s="28" t="e">
        <f>IF(AND(T16=1,('6. Trigger species (at site)'!F21/('5. Trigger species (global)'!H19)&gt;=0.01),'6. Trigger species (at site)'!C21&gt;9),1,0)</f>
        <v>#DIV/0!</v>
      </c>
      <c r="AB16" s="28" t="e">
        <f>IF(AND(T16=1,('6. Trigger species (at site)'!G21/('5. Trigger species (global)'!G19)&gt;=0.01),'6. Trigger species (at site)'!C21&gt;9),1,0)</f>
        <v>#DIV/0!</v>
      </c>
      <c r="AC16" s="3" t="e">
        <f>IF(AND(S16=1,('6. Trigger species (at site)'!E21/('5. Trigger species (global)'!I19)&gt;=0.001),'6. Trigger species (at site)'!C21&gt;4,'5. Trigger species (global)'!E19=lookups!$F$3),1,0)</f>
        <v>#DIV/0!</v>
      </c>
      <c r="AD16" s="28" t="e">
        <f>IF(AND(S16=1,('6. Trigger species (at site)'!F21/('5. Trigger species (global)'!H19)&gt;=0.001),'6. Trigger species (at site)'!D21&gt;4,'5. Trigger species (global)'!E19=lookups!$F$3),1,0)</f>
        <v>#DIV/0!</v>
      </c>
      <c r="AE16" s="3" t="e">
        <f>IF(AND(S16=1,('6. Trigger species (at site)'!G21/('5. Trigger species (global)'!G19)&gt;=0.001),'6. Trigger species (at site)'!C21&gt;4,'5. Trigger species (global)'!E19=lookups!$F$3),1,0)</f>
        <v>#DIV/0!</v>
      </c>
      <c r="AF16" s="28" t="e">
        <f>IF(AND(T16=1,('6. Trigger species (at site)'!E21/('5. Trigger species (global)'!I19)&gt;=0.002),'6. Trigger species (at site)'!C21&gt;9,'5. Trigger species (global)'!E19=lookups!$F$3),1,0)</f>
        <v>#DIV/0!</v>
      </c>
      <c r="AG16" s="28" t="e">
        <f>IF(AND(T16=1,('6. Trigger species (at site)'!F21/('5. Trigger species (global)'!H19)&gt;=0.002),'6. Trigger species (at site)'!D21&gt;9,'5. Trigger species (global)'!E19=lookups!$F$3),1,0)</f>
        <v>#DIV/0!</v>
      </c>
      <c r="AH16" s="28" t="e">
        <f>IF(AND(T16=1,('6. Trigger species (at site)'!G21/('5. Trigger species (global)'!G19)&gt;=0.002),'6. Trigger species (at site)'!C21&gt;9,'5. Trigger species (global)'!E19=lookups!$F$3),1,0)</f>
        <v>#DIV/0!</v>
      </c>
      <c r="AI16" s="3" t="e">
        <f>IF(AND(S16=1,('6. Trigger species (at site)'!E21/('5. Trigger species (global)'!I19)&gt;=0.95)),1,0)</f>
        <v>#DIV/0!</v>
      </c>
      <c r="AJ16" s="3" t="e">
        <f>IF(AND(S16=1,('6. Trigger species (at site)'!F21/('5. Trigger species (global)'!H19)&gt;=0.95)),1,0)</f>
        <v>#DIV/0!</v>
      </c>
      <c r="AK16" s="3" t="e">
        <f>IF(AND(S16=1,('6. Trigger species (at site)'!G21/('5. Trigger species (global)'!G19)&gt;=0.95)),1,0)</f>
        <v>#DIV/0!</v>
      </c>
      <c r="AL16" s="3" t="e">
        <f>IF(AND('6. Trigger species (at site)'!E21/('5. Trigger species (global)'!I19)&gt;=0.1,'6. Trigger species (at site)'!C21&gt;9,$R16=1),1,0)</f>
        <v>#DIV/0!</v>
      </c>
      <c r="AM16" s="3" t="e">
        <f>IF(AND('6. Trigger species (at site)'!F21/('5. Trigger species (global)'!H19)&gt;=0.1,'6. Trigger species (at site)'!D21&gt;9,$R16=1),1,0)</f>
        <v>#DIV/0!</v>
      </c>
      <c r="AN16" s="3" t="e">
        <f>IF(AND('6. Trigger species (at site)'!G21/('5. Trigger species (global)'!G19)&gt;=0.1,'6. Trigger species (at site)'!C21&gt;9,R16=1),1,0)</f>
        <v>#DIV/0!</v>
      </c>
      <c r="AO16" s="3" t="e">
        <f>IF(AND('5. Trigger species (global)'!$K19=lookups!$F$3,'6. Trigger species (at site)'!E21/('5. Trigger species (global)'!I19)&gt;=0.01,R16=1),1,0)</f>
        <v>#DIV/0!</v>
      </c>
      <c r="AP16" s="3" t="e">
        <f>IF(AND('5. Trigger species (global)'!$K19=lookups!$F$3,'6. Trigger species (at site)'!F21/('5. Trigger species (global)'!H19)&gt;=0.01,R16=1),1,0)</f>
        <v>#DIV/0!</v>
      </c>
      <c r="AQ16" s="3" t="e">
        <f>IF(AND('5. Trigger species (global)'!$K19=lookups!$F$3,'6. Trigger species (at site)'!G21/('5. Trigger species (global)'!G19)&gt;=0.01,R16=1),1,0)</f>
        <v>#DIV/0!</v>
      </c>
      <c r="AR16" s="3" t="e">
        <f>IF(AND(R16=1,BH16=$O$24,'5. Trigger species (global)'!L19=lookups!$F$3,'6. Trigger species (at site)'!E21/('5. Trigger species (global)'!I19)&gt;=0.005),1,0)</f>
        <v>#N/A</v>
      </c>
      <c r="AS16" s="3" t="e">
        <f>IF(AND(R16=1,BH16=$O$24,'5. Trigger species (global)'!L19=lookups!$F$3,'6. Trigger species (at site)'!F21/('5. Trigger species (global)'!H19)&gt;=0.005),1,0)</f>
        <v>#N/A</v>
      </c>
      <c r="AT16" s="3" t="e">
        <f>IF(AND(R16=1,BH16=$O$24,'5. Trigger species (global)'!L19=lookups!$F$3,'6. Trigger species (at site)'!G21/('5. Trigger species (global)'!G19)&gt;=0.005),1,0)</f>
        <v>#N/A</v>
      </c>
      <c r="AU16" s="3" t="e">
        <f>IF(AND('6. Trigger species (at site)'!C21&gt;=5,BH16=$O$25,'5. Trigger species (global)'!L19=lookups!$F$3),1,0)</f>
        <v>#N/A</v>
      </c>
      <c r="AV16" s="3">
        <f>IF(AND(R16=1,'6. Trigger species (at site)'!Y21=1),1,0)</f>
        <v>0</v>
      </c>
      <c r="AW16" s="3" t="e">
        <f>IF(AND('6. Trigger species (at site)'!Z21=1,'6. Trigger species (at site)'!E21/('5. Trigger species (global)'!I19)&gt;=0.01,'5. Trigger species (global)'!F19=lookups!$H$9),1,0)</f>
        <v>#DIV/0!</v>
      </c>
      <c r="AX16" s="3" t="e">
        <f>IF(AND('6. Trigger species (at site)'!Z21=1,'6. Trigger species (at site)'!F21/('5. Trigger species (global)'!H19)&gt;=0.01,'5. Trigger species (global)'!F19=lookups!$H$9),1,0)</f>
        <v>#DIV/0!</v>
      </c>
      <c r="AY16" s="3" t="e">
        <f>IF(AND('6. Trigger species (at site)'!Z21=1,'6. Trigger species (at site)'!G21/('5. Trigger species (global)'!G19)&gt;=0.01,'5. Trigger species (global)'!F19=lookups!$H$9),1,0)</f>
        <v>#DIV/0!</v>
      </c>
      <c r="AZ16" s="3">
        <f>IF(AND('6. Trigger species (at site)'!Z21=1,'6. Trigger species (at site)'!AA21=1,'5. Trigger species (global)'!F19=lookups!$H$9),1,0)</f>
        <v>0</v>
      </c>
      <c r="BA16" s="3" t="e">
        <f>IF(AND('6. Trigger species (at site)'!L21=lookups!$G$41,'6. Trigger species (at site)'!D21=lookups!$H$9,('6. Trigger species (at site)'!E21/('5. Trigger species (global)'!I19))&gt;=0.1),1,0)</f>
        <v>#DIV/0!</v>
      </c>
      <c r="BB16" s="3" t="e">
        <f>IF(AND('6. Trigger species (at site)'!L21=lookups!$G$41,'6. Trigger species (at site)'!D21=lookups!$H$9,('6. Trigger species (at site)'!F21/('5. Trigger species (global)'!H19))&gt;=0.1),1,0)</f>
        <v>#DIV/0!</v>
      </c>
      <c r="BC16" s="3" t="e">
        <f>IF(AND('6. Trigger species (at site)'!L21=lookups!$G$41,'6. Trigger species (at site)'!D21=lookups!$H$9,('6. Trigger species (at site)'!G21/('5. Trigger species (global)'!G19))&gt;=0.1),1,0)</f>
        <v>#DIV/0!</v>
      </c>
      <c r="BD16" s="3" t="e">
        <f>IF(AND('6. Trigger species (at site)'!L21=lookups!$G$42,'6. Trigger species (at site)'!D21=lookups!$H$9,('6. Trigger species (at site)'!E21/('5. Trigger species (global)'!I19))&gt;=0.1),1,0)</f>
        <v>#DIV/0!</v>
      </c>
      <c r="BE16" s="3" t="e">
        <f>IF(AND('6. Trigger species (at site)'!L21=lookups!$G$42,'6. Trigger species (at site)'!D21=lookups!$H$9,('6. Trigger species (at site)'!F21/('5. Trigger species (global)'!H19))&gt;=0.1),1,0)</f>
        <v>#DIV/0!</v>
      </c>
      <c r="BF16" s="3" t="e">
        <f>IF(AND('6. Trigger species (at site)'!L21=lookups!$G$42,'6. Trigger species (at site)'!D21=lookups!$H$9,('6. Trigger species (at site)'!G21/('5. Trigger species (global)'!G19))&gt;=0.1),1,0)</f>
        <v>#DIV/0!</v>
      </c>
      <c r="BG16" s="3">
        <f>'5. Trigger species (global)'!C19</f>
        <v>0</v>
      </c>
      <c r="BH16" s="3" t="e">
        <f t="shared" si="4"/>
        <v>#N/A</v>
      </c>
      <c r="BM16" s="3">
        <f>SUMIF(BM2:BM15,"&gt;0")</f>
        <v>0</v>
      </c>
      <c r="BN16" s="3">
        <f>SUMIF(BN2:BN15,"&gt;0")</f>
        <v>0</v>
      </c>
      <c r="BO16" s="3">
        <f>SUMIF(BO2:BO15,"&gt;0")</f>
        <v>0</v>
      </c>
      <c r="BU16" s="3">
        <f>SUMIF(BU2:BU15,"&gt;0")</f>
        <v>0</v>
      </c>
      <c r="BV16" s="3">
        <f>SUMIF(BV2:BV15,"&gt;0")</f>
        <v>0</v>
      </c>
      <c r="BW16" s="3">
        <f>SUMIF(BW2:BW15,"&gt;0")</f>
        <v>0</v>
      </c>
      <c r="BY16" s="3">
        <f>SUMIF(BY2:BY15,"&gt;0")</f>
        <v>0</v>
      </c>
      <c r="BZ16" s="3">
        <f>SUMIF(BZ2:BZ15,"&gt;0")</f>
        <v>0</v>
      </c>
      <c r="CB16" s="3">
        <f>SUMIF(CB2:CB15,"&gt;0")</f>
        <v>0</v>
      </c>
      <c r="CE16" s="3">
        <f>'5. Trigger species (global)'!F20</f>
        <v>0</v>
      </c>
      <c r="CF16" s="3">
        <f t="shared" si="1"/>
        <v>1</v>
      </c>
      <c r="CG16" s="3" t="str">
        <f>'6. Trigger species (at site)'!L22</f>
        <v>Regularly held by site</v>
      </c>
      <c r="CH16" s="3">
        <f t="shared" si="2"/>
        <v>1</v>
      </c>
      <c r="CI16" s="3">
        <f t="shared" si="3"/>
        <v>0</v>
      </c>
    </row>
    <row r="17" spans="1:87" ht="14.25" x14ac:dyDescent="0.45">
      <c r="A17" s="3" t="s">
        <v>34</v>
      </c>
      <c r="E17" s="3" t="s">
        <v>38</v>
      </c>
      <c r="H17" s="3" t="s">
        <v>469</v>
      </c>
      <c r="L17" s="3" t="s">
        <v>359</v>
      </c>
      <c r="R17" s="3">
        <f>'6. Trigger species (at site)'!X22</f>
        <v>1</v>
      </c>
      <c r="S17" s="3">
        <f>IF(OR('5. Trigger species (global)'!D20=lookups!$E$43,'5. Trigger species (global)'!D20=lookups!$E$44),1,0)</f>
        <v>0</v>
      </c>
      <c r="T17" s="3">
        <f>IF('5. Trigger species (global)'!D20=lookups!$E$42,1,0)</f>
        <v>0</v>
      </c>
      <c r="U17" s="3">
        <f>IF(AND(S17=1,'5. Trigger species (global)'!$E$5=lookups!$H$3),1,0)</f>
        <v>0</v>
      </c>
      <c r="V17" s="3">
        <f>IF(AND(T17=1,'5. Trigger species (global)'!$E$5=lookups!$H$3),1,0)</f>
        <v>0</v>
      </c>
      <c r="W17" s="3" t="e">
        <f>IF(AND(S17=1,('6. Trigger species (at site)'!E22/(('5. Trigger species (global)'!I20))&gt;=0.005),'6. Trigger species (at site)'!C22&gt;4),1,0)</f>
        <v>#DIV/0!</v>
      </c>
      <c r="X17" s="28" t="e">
        <f>IF(AND(S17=1,('6. Trigger species (at site)'!F22/(('5. Trigger species (global)'!H20))&gt;=0.005),'6. Trigger species (at site)'!C22&gt;4),1,0)</f>
        <v>#DIV/0!</v>
      </c>
      <c r="Y17" s="3" t="e">
        <f>IF(AND(S17=1,('6. Trigger species (at site)'!G22/('5. Trigger species (global)'!G20)&gt;=0.005),'6. Trigger species (at site)'!C22&gt;4),1,0)</f>
        <v>#DIV/0!</v>
      </c>
      <c r="Z17" s="28" t="e">
        <f>IF(AND(T17=1,('6. Trigger species (at site)'!E22/('5. Trigger species (global)'!I20)&gt;=0.01),'6. Trigger species (at site)'!C22&gt;9),1,0)</f>
        <v>#DIV/0!</v>
      </c>
      <c r="AA17" s="28" t="e">
        <f>IF(AND(T17=1,('6. Trigger species (at site)'!F22/('5. Trigger species (global)'!H20)&gt;=0.01),'6. Trigger species (at site)'!C22&gt;9),1,0)</f>
        <v>#DIV/0!</v>
      </c>
      <c r="AB17" s="28" t="e">
        <f>IF(AND(T17=1,('6. Trigger species (at site)'!G22/('5. Trigger species (global)'!G20)&gt;=0.01),'6. Trigger species (at site)'!C22&gt;9),1,0)</f>
        <v>#DIV/0!</v>
      </c>
      <c r="AC17" s="3" t="e">
        <f>IF(AND(S17=1,('6. Trigger species (at site)'!E22/('5. Trigger species (global)'!I20)&gt;=0.001),'6. Trigger species (at site)'!C22&gt;4,'5. Trigger species (global)'!E20=lookups!$F$3),1,0)</f>
        <v>#DIV/0!</v>
      </c>
      <c r="AD17" s="28" t="e">
        <f>IF(AND(S17=1,('6. Trigger species (at site)'!F22/('5. Trigger species (global)'!H20)&gt;=0.001),'6. Trigger species (at site)'!D22&gt;4,'5. Trigger species (global)'!E20=lookups!$F$3),1,0)</f>
        <v>#DIV/0!</v>
      </c>
      <c r="AE17" s="3" t="e">
        <f>IF(AND(S17=1,('6. Trigger species (at site)'!G22/('5. Trigger species (global)'!G20)&gt;=0.001),'6. Trigger species (at site)'!C22&gt;4,'5. Trigger species (global)'!E20=lookups!$F$3),1,0)</f>
        <v>#DIV/0!</v>
      </c>
      <c r="AF17" s="28" t="e">
        <f>IF(AND(T17=1,('6. Trigger species (at site)'!E22/('5. Trigger species (global)'!I20)&gt;=0.002),'6. Trigger species (at site)'!C22&gt;9,'5. Trigger species (global)'!E20=lookups!$F$3),1,0)</f>
        <v>#DIV/0!</v>
      </c>
      <c r="AG17" s="28" t="e">
        <f>IF(AND(T17=1,('6. Trigger species (at site)'!F22/('5. Trigger species (global)'!H20)&gt;=0.002),'6. Trigger species (at site)'!D22&gt;9,'5. Trigger species (global)'!E20=lookups!$F$3),1,0)</f>
        <v>#DIV/0!</v>
      </c>
      <c r="AH17" s="28" t="e">
        <f>IF(AND(T17=1,('6. Trigger species (at site)'!G22/('5. Trigger species (global)'!G20)&gt;=0.002),'6. Trigger species (at site)'!C22&gt;9,'5. Trigger species (global)'!E20=lookups!$F$3),1,0)</f>
        <v>#DIV/0!</v>
      </c>
      <c r="AI17" s="3" t="e">
        <f>IF(AND(S17=1,('6. Trigger species (at site)'!E22/('5. Trigger species (global)'!I20)&gt;=0.95)),1,0)</f>
        <v>#DIV/0!</v>
      </c>
      <c r="AJ17" s="3" t="e">
        <f>IF(AND(S17=1,('6. Trigger species (at site)'!F22/('5. Trigger species (global)'!H20)&gt;=0.95)),1,0)</f>
        <v>#DIV/0!</v>
      </c>
      <c r="AK17" s="3" t="e">
        <f>IF(AND(S17=1,('6. Trigger species (at site)'!G22/('5. Trigger species (global)'!G20)&gt;=0.95)),1,0)</f>
        <v>#DIV/0!</v>
      </c>
      <c r="AL17" s="3" t="e">
        <f>IF(AND('6. Trigger species (at site)'!E22/('5. Trigger species (global)'!I20)&gt;=0.1,'6. Trigger species (at site)'!C22&gt;9,$R17=1),1,0)</f>
        <v>#DIV/0!</v>
      </c>
      <c r="AM17" s="3" t="e">
        <f>IF(AND('6. Trigger species (at site)'!F22/('5. Trigger species (global)'!H20)&gt;=0.1,'6. Trigger species (at site)'!D22&gt;9,$R17=1),1,0)</f>
        <v>#DIV/0!</v>
      </c>
      <c r="AN17" s="3" t="e">
        <f>IF(AND('6. Trigger species (at site)'!G22/('5. Trigger species (global)'!G20)&gt;=0.1,'6. Trigger species (at site)'!C22&gt;9,R17=1),1,0)</f>
        <v>#DIV/0!</v>
      </c>
      <c r="AO17" s="3" t="e">
        <f>IF(AND('5. Trigger species (global)'!$K20=lookups!$F$3,'6. Trigger species (at site)'!E22/('5. Trigger species (global)'!I20)&gt;=0.01,R17=1),1,0)</f>
        <v>#DIV/0!</v>
      </c>
      <c r="AP17" s="3" t="e">
        <f>IF(AND('5. Trigger species (global)'!$K20=lookups!$F$3,'6. Trigger species (at site)'!F22/('5. Trigger species (global)'!H20)&gt;=0.01,R17=1),1,0)</f>
        <v>#DIV/0!</v>
      </c>
      <c r="AQ17" s="3" t="e">
        <f>IF(AND('5. Trigger species (global)'!$K20=lookups!$F$3,'6. Trigger species (at site)'!G22/('5. Trigger species (global)'!G20)&gt;=0.01,R17=1),1,0)</f>
        <v>#DIV/0!</v>
      </c>
      <c r="AR17" s="3" t="e">
        <f>IF(AND(R17=1,BH17=$O$24,'5. Trigger species (global)'!L20=lookups!$F$3,'6. Trigger species (at site)'!E22/('5. Trigger species (global)'!I20)&gt;=0.005),1,0)</f>
        <v>#N/A</v>
      </c>
      <c r="AS17" s="3" t="e">
        <f>IF(AND(R17=1,BH17=$O$24,'5. Trigger species (global)'!L20=lookups!$F$3,'6. Trigger species (at site)'!F22/('5. Trigger species (global)'!H20)&gt;=0.005),1,0)</f>
        <v>#N/A</v>
      </c>
      <c r="AT17" s="3" t="e">
        <f>IF(AND(R17=1,BH17=$O$24,'5. Trigger species (global)'!L20=lookups!$F$3,'6. Trigger species (at site)'!G22/('5. Trigger species (global)'!G20)&gt;=0.005),1,0)</f>
        <v>#N/A</v>
      </c>
      <c r="AU17" s="3" t="e">
        <f>IF(AND('6. Trigger species (at site)'!C22&gt;=5,BH17=$O$25,'5. Trigger species (global)'!L20=lookups!$F$3),1,0)</f>
        <v>#N/A</v>
      </c>
      <c r="AV17" s="3">
        <f>IF(AND(R17=1,'6. Trigger species (at site)'!Y22=1),1,0)</f>
        <v>0</v>
      </c>
      <c r="AW17" s="3" t="e">
        <f>IF(AND('6. Trigger species (at site)'!Z22=1,'6. Trigger species (at site)'!E22/('5. Trigger species (global)'!I20)&gt;=0.01,'5. Trigger species (global)'!F20=lookups!$H$9),1,0)</f>
        <v>#DIV/0!</v>
      </c>
      <c r="AX17" s="3" t="e">
        <f>IF(AND('6. Trigger species (at site)'!Z22=1,'6. Trigger species (at site)'!F22/('5. Trigger species (global)'!H20)&gt;=0.01,'5. Trigger species (global)'!F20=lookups!$H$9),1,0)</f>
        <v>#DIV/0!</v>
      </c>
      <c r="AY17" s="3" t="e">
        <f>IF(AND('6. Trigger species (at site)'!Z22=1,'6. Trigger species (at site)'!G22/('5. Trigger species (global)'!G20)&gt;=0.01,'5. Trigger species (global)'!F20=lookups!$H$9),1,0)</f>
        <v>#DIV/0!</v>
      </c>
      <c r="AZ17" s="3">
        <f>IF(AND('6. Trigger species (at site)'!Z22=1,'6. Trigger species (at site)'!AA22=1,'5. Trigger species (global)'!F20=lookups!$H$9),1,0)</f>
        <v>0</v>
      </c>
      <c r="BA17" s="3" t="e">
        <f>IF(AND('6. Trigger species (at site)'!L22=lookups!$G$41,'6. Trigger species (at site)'!D22=lookups!$H$9,('6. Trigger species (at site)'!E22/('5. Trigger species (global)'!I20))&gt;=0.1),1,0)</f>
        <v>#DIV/0!</v>
      </c>
      <c r="BB17" s="3" t="e">
        <f>IF(AND('6. Trigger species (at site)'!L22=lookups!$G$41,'6. Trigger species (at site)'!D22=lookups!$H$9,('6. Trigger species (at site)'!F22/('5. Trigger species (global)'!H20))&gt;=0.1),1,0)</f>
        <v>#DIV/0!</v>
      </c>
      <c r="BC17" s="3" t="e">
        <f>IF(AND('6. Trigger species (at site)'!L22=lookups!$G$41,'6. Trigger species (at site)'!D22=lookups!$H$9,('6. Trigger species (at site)'!G22/('5. Trigger species (global)'!G20))&gt;=0.1),1,0)</f>
        <v>#DIV/0!</v>
      </c>
      <c r="BD17" s="3" t="e">
        <f>IF(AND('6. Trigger species (at site)'!L22=lookups!$G$42,'6. Trigger species (at site)'!D22=lookups!$H$9,('6. Trigger species (at site)'!E22/('5. Trigger species (global)'!I20))&gt;=0.1),1,0)</f>
        <v>#DIV/0!</v>
      </c>
      <c r="BE17" s="3" t="e">
        <f>IF(AND('6. Trigger species (at site)'!L22=lookups!$G$42,'6. Trigger species (at site)'!D22=lookups!$H$9,('6. Trigger species (at site)'!F22/('5. Trigger species (global)'!H20))&gt;=0.1),1,0)</f>
        <v>#DIV/0!</v>
      </c>
      <c r="BF17" s="3" t="e">
        <f>IF(AND('6. Trigger species (at site)'!L22=lookups!$G$42,'6. Trigger species (at site)'!D22=lookups!$H$9,('6. Trigger species (at site)'!G22/('5. Trigger species (global)'!G20))&gt;=0.1),1,0)</f>
        <v>#DIV/0!</v>
      </c>
      <c r="BG17" s="3">
        <f>'5. Trigger species (global)'!C20</f>
        <v>0</v>
      </c>
      <c r="BH17" s="3" t="e">
        <f t="shared" si="4"/>
        <v>#N/A</v>
      </c>
      <c r="CE17" s="3">
        <f>'5. Trigger species (global)'!F21</f>
        <v>0</v>
      </c>
      <c r="CF17" s="3">
        <f t="shared" si="1"/>
        <v>1</v>
      </c>
      <c r="CG17" s="3" t="str">
        <f>'6. Trigger species (at site)'!L23</f>
        <v>Regularly held by site</v>
      </c>
      <c r="CH17" s="3">
        <f t="shared" si="2"/>
        <v>1</v>
      </c>
      <c r="CI17" s="3">
        <f t="shared" si="3"/>
        <v>0</v>
      </c>
    </row>
    <row r="18" spans="1:87" ht="14.25" x14ac:dyDescent="0.45">
      <c r="A18" s="3" t="s">
        <v>37</v>
      </c>
      <c r="E18" s="3" t="s">
        <v>40</v>
      </c>
      <c r="H18" s="3" t="s">
        <v>470</v>
      </c>
      <c r="L18" s="3" t="s">
        <v>362</v>
      </c>
      <c r="R18" s="3">
        <f>'6. Trigger species (at site)'!X23</f>
        <v>1</v>
      </c>
      <c r="S18" s="3">
        <f>IF(OR('5. Trigger species (global)'!D21=lookups!$E$43,'5. Trigger species (global)'!D21=lookups!$E$44),1,0)</f>
        <v>0</v>
      </c>
      <c r="T18" s="3">
        <f>IF('5. Trigger species (global)'!D21=lookups!$E$42,1,0)</f>
        <v>0</v>
      </c>
      <c r="U18" s="3">
        <f>IF(AND(S18=1,'5. Trigger species (global)'!$E$5=lookups!$H$3),1,0)</f>
        <v>0</v>
      </c>
      <c r="V18" s="3">
        <f>IF(AND(T18=1,'5. Trigger species (global)'!$E$5=lookups!$H$3),1,0)</f>
        <v>0</v>
      </c>
      <c r="W18" s="3" t="e">
        <f>IF(AND(S18=1,('6. Trigger species (at site)'!E23/(('5. Trigger species (global)'!I21))&gt;=0.005),'6. Trigger species (at site)'!C23&gt;4),1,0)</f>
        <v>#DIV/0!</v>
      </c>
      <c r="X18" s="28" t="e">
        <f>IF(AND(S18=1,('6. Trigger species (at site)'!F23/(('5. Trigger species (global)'!H21))&gt;=0.005),'6. Trigger species (at site)'!C23&gt;4),1,0)</f>
        <v>#DIV/0!</v>
      </c>
      <c r="Y18" s="3" t="e">
        <f>IF(AND(S18=1,('6. Trigger species (at site)'!G23/('5. Trigger species (global)'!G21)&gt;=0.005),'6. Trigger species (at site)'!C23&gt;4),1,0)</f>
        <v>#DIV/0!</v>
      </c>
      <c r="Z18" s="28" t="e">
        <f>IF(AND(T18=1,('6. Trigger species (at site)'!E23/('5. Trigger species (global)'!I21)&gt;=0.01),'6. Trigger species (at site)'!C23&gt;9),1,0)</f>
        <v>#DIV/0!</v>
      </c>
      <c r="AA18" s="28" t="e">
        <f>IF(AND(T18=1,('6. Trigger species (at site)'!F23/('5. Trigger species (global)'!H21)&gt;=0.01),'6. Trigger species (at site)'!C23&gt;9),1,0)</f>
        <v>#DIV/0!</v>
      </c>
      <c r="AB18" s="28" t="e">
        <f>IF(AND(T18=1,('6. Trigger species (at site)'!G23/('5. Trigger species (global)'!G21)&gt;=0.01),'6. Trigger species (at site)'!C23&gt;9),1,0)</f>
        <v>#DIV/0!</v>
      </c>
      <c r="AC18" s="3" t="e">
        <f>IF(AND(S18=1,('6. Trigger species (at site)'!E23/('5. Trigger species (global)'!I21)&gt;=0.001),'6. Trigger species (at site)'!C23&gt;4,'5. Trigger species (global)'!E21=lookups!$F$3),1,0)</f>
        <v>#DIV/0!</v>
      </c>
      <c r="AD18" s="28" t="e">
        <f>IF(AND(S18=1,('6. Trigger species (at site)'!F23/('5. Trigger species (global)'!H21)&gt;=0.001),'6. Trigger species (at site)'!D23&gt;4,'5. Trigger species (global)'!E21=lookups!$F$3),1,0)</f>
        <v>#DIV/0!</v>
      </c>
      <c r="AE18" s="3" t="e">
        <f>IF(AND(S18=1,('6. Trigger species (at site)'!G23/('5. Trigger species (global)'!G21)&gt;=0.001),'6. Trigger species (at site)'!C23&gt;4,'5. Trigger species (global)'!E21=lookups!$F$3),1,0)</f>
        <v>#DIV/0!</v>
      </c>
      <c r="AF18" s="28" t="e">
        <f>IF(AND(T18=1,('6. Trigger species (at site)'!E23/('5. Trigger species (global)'!I21)&gt;=0.002),'6. Trigger species (at site)'!C23&gt;9,'5. Trigger species (global)'!E21=lookups!$F$3),1,0)</f>
        <v>#DIV/0!</v>
      </c>
      <c r="AG18" s="28" t="e">
        <f>IF(AND(T18=1,('6. Trigger species (at site)'!F23/('5. Trigger species (global)'!H21)&gt;=0.002),'6. Trigger species (at site)'!D23&gt;9,'5. Trigger species (global)'!E21=lookups!$F$3),1,0)</f>
        <v>#DIV/0!</v>
      </c>
      <c r="AH18" s="28" t="e">
        <f>IF(AND(T18=1,('6. Trigger species (at site)'!G23/('5. Trigger species (global)'!G21)&gt;=0.002),'6. Trigger species (at site)'!C23&gt;9,'5. Trigger species (global)'!E21=lookups!$F$3),1,0)</f>
        <v>#DIV/0!</v>
      </c>
      <c r="AI18" s="3" t="e">
        <f>IF(AND(S18=1,('6. Trigger species (at site)'!E23/('5. Trigger species (global)'!I21)&gt;=0.95)),1,0)</f>
        <v>#DIV/0!</v>
      </c>
      <c r="AJ18" s="3" t="e">
        <f>IF(AND(S18=1,('6. Trigger species (at site)'!F23/('5. Trigger species (global)'!H21)&gt;=0.95)),1,0)</f>
        <v>#DIV/0!</v>
      </c>
      <c r="AK18" s="3" t="e">
        <f>IF(AND(S18=1,('6. Trigger species (at site)'!G23/('5. Trigger species (global)'!G21)&gt;=0.95)),1,0)</f>
        <v>#DIV/0!</v>
      </c>
      <c r="AL18" s="3" t="e">
        <f>IF(AND('6. Trigger species (at site)'!E23/('5. Trigger species (global)'!I21)&gt;=0.1,'6. Trigger species (at site)'!C23&gt;9,$R18=1),1,0)</f>
        <v>#DIV/0!</v>
      </c>
      <c r="AM18" s="3" t="e">
        <f>IF(AND('6. Trigger species (at site)'!F23/('5. Trigger species (global)'!H21)&gt;=0.1,'6. Trigger species (at site)'!D23&gt;9,$R18=1),1,0)</f>
        <v>#DIV/0!</v>
      </c>
      <c r="AN18" s="3" t="e">
        <f>IF(AND('6. Trigger species (at site)'!G23/('5. Trigger species (global)'!G21)&gt;=0.1,'6. Trigger species (at site)'!C23&gt;9,R18=1),1,0)</f>
        <v>#DIV/0!</v>
      </c>
      <c r="AO18" s="3" t="e">
        <f>IF(AND('5. Trigger species (global)'!$K21=lookups!$F$3,'6. Trigger species (at site)'!E23/('5. Trigger species (global)'!I21)&gt;=0.01,R18=1),1,0)</f>
        <v>#DIV/0!</v>
      </c>
      <c r="AP18" s="3" t="e">
        <f>IF(AND('5. Trigger species (global)'!$K21=lookups!$F$3,'6. Trigger species (at site)'!F23/('5. Trigger species (global)'!H21)&gt;=0.01,R18=1),1,0)</f>
        <v>#DIV/0!</v>
      </c>
      <c r="AQ18" s="3" t="e">
        <f>IF(AND('5. Trigger species (global)'!$K21=lookups!$F$3,'6. Trigger species (at site)'!G23/('5. Trigger species (global)'!G21)&gt;=0.01,R18=1),1,0)</f>
        <v>#DIV/0!</v>
      </c>
      <c r="AR18" s="3" t="e">
        <f>IF(AND(R18=1,BH18=$O$24,'5. Trigger species (global)'!L21=lookups!$F$3,'6. Trigger species (at site)'!E23/('5. Trigger species (global)'!I21)&gt;=0.005),1,0)</f>
        <v>#N/A</v>
      </c>
      <c r="AS18" s="3" t="e">
        <f>IF(AND(R18=1,BH18=$O$24,'5. Trigger species (global)'!L21=lookups!$F$3,'6. Trigger species (at site)'!F23/('5. Trigger species (global)'!H21)&gt;=0.005),1,0)</f>
        <v>#N/A</v>
      </c>
      <c r="AT18" s="3" t="e">
        <f>IF(AND(R18=1,BH18=$O$24,'5. Trigger species (global)'!L21=lookups!$F$3,'6. Trigger species (at site)'!G23/('5. Trigger species (global)'!G21)&gt;=0.005),1,0)</f>
        <v>#N/A</v>
      </c>
      <c r="AU18" s="3" t="e">
        <f>IF(AND('6. Trigger species (at site)'!C23&gt;=5,BH18=$O$25,'5. Trigger species (global)'!L21=lookups!$F$3),1,0)</f>
        <v>#N/A</v>
      </c>
      <c r="AV18" s="3">
        <f>IF(AND(R18=1,'6. Trigger species (at site)'!Y23=1),1,0)</f>
        <v>0</v>
      </c>
      <c r="AW18" s="3" t="e">
        <f>IF(AND('6. Trigger species (at site)'!Z23=1,'6. Trigger species (at site)'!E23/('5. Trigger species (global)'!I21)&gt;=0.01,'5. Trigger species (global)'!F21=lookups!$H$9),1,0)</f>
        <v>#DIV/0!</v>
      </c>
      <c r="AX18" s="3" t="e">
        <f>IF(AND('6. Trigger species (at site)'!Z23=1,'6. Trigger species (at site)'!F23/('5. Trigger species (global)'!H21)&gt;=0.01,'5. Trigger species (global)'!F21=lookups!$H$9),1,0)</f>
        <v>#DIV/0!</v>
      </c>
      <c r="AY18" s="3" t="e">
        <f>IF(AND('6. Trigger species (at site)'!Z23=1,'6. Trigger species (at site)'!G23/('5. Trigger species (global)'!G21)&gt;=0.01,'5. Trigger species (global)'!F21=lookups!$H$9),1,0)</f>
        <v>#DIV/0!</v>
      </c>
      <c r="AZ18" s="3">
        <f>IF(AND('6. Trigger species (at site)'!Z23=1,'6. Trigger species (at site)'!AA23=1,'5. Trigger species (global)'!F21=lookups!$H$9),1,0)</f>
        <v>0</v>
      </c>
      <c r="BA18" s="3" t="e">
        <f>IF(AND('6. Trigger species (at site)'!L23=lookups!$G$41,'6. Trigger species (at site)'!D23=lookups!$H$9,('6. Trigger species (at site)'!E23/('5. Trigger species (global)'!I21))&gt;=0.1),1,0)</f>
        <v>#DIV/0!</v>
      </c>
      <c r="BB18" s="3" t="e">
        <f>IF(AND('6. Trigger species (at site)'!L23=lookups!$G$41,'6. Trigger species (at site)'!D23=lookups!$H$9,('6. Trigger species (at site)'!F23/('5. Trigger species (global)'!H21))&gt;=0.1),1,0)</f>
        <v>#DIV/0!</v>
      </c>
      <c r="BC18" s="3" t="e">
        <f>IF(AND('6. Trigger species (at site)'!L23=lookups!$G$41,'6. Trigger species (at site)'!D23=lookups!$H$9,('6. Trigger species (at site)'!G23/('5. Trigger species (global)'!G21))&gt;=0.1),1,0)</f>
        <v>#DIV/0!</v>
      </c>
      <c r="BD18" s="3" t="e">
        <f>IF(AND('6. Trigger species (at site)'!L23=lookups!$G$42,'6. Trigger species (at site)'!D23=lookups!$H$9,('6. Trigger species (at site)'!E23/('5. Trigger species (global)'!I21))&gt;=0.1),1,0)</f>
        <v>#DIV/0!</v>
      </c>
      <c r="BE18" s="3" t="e">
        <f>IF(AND('6. Trigger species (at site)'!L23=lookups!$G$42,'6. Trigger species (at site)'!D23=lookups!$H$9,('6. Trigger species (at site)'!F23/('5. Trigger species (global)'!H21))&gt;=0.1),1,0)</f>
        <v>#DIV/0!</v>
      </c>
      <c r="BF18" s="3" t="e">
        <f>IF(AND('6. Trigger species (at site)'!L23=lookups!$G$42,'6. Trigger species (at site)'!D23=lookups!$H$9,('6. Trigger species (at site)'!G23/('5. Trigger species (global)'!G21))&gt;=0.1),1,0)</f>
        <v>#DIV/0!</v>
      </c>
      <c r="BG18" s="3">
        <f>'5. Trigger species (global)'!C21</f>
        <v>0</v>
      </c>
      <c r="BH18" s="3" t="e">
        <f t="shared" si="4"/>
        <v>#N/A</v>
      </c>
      <c r="CE18" s="3">
        <f>'5. Trigger species (global)'!F22</f>
        <v>0</v>
      </c>
      <c r="CF18" s="3">
        <f t="shared" si="1"/>
        <v>1</v>
      </c>
      <c r="CG18" s="3" t="str">
        <f>'6. Trigger species (at site)'!L24</f>
        <v>Regularly held by site</v>
      </c>
      <c r="CH18" s="3">
        <f t="shared" si="2"/>
        <v>1</v>
      </c>
      <c r="CI18" s="3">
        <f t="shared" si="3"/>
        <v>0</v>
      </c>
    </row>
    <row r="19" spans="1:87" ht="14.25" x14ac:dyDescent="0.45">
      <c r="A19" s="3" t="s">
        <v>39</v>
      </c>
      <c r="E19" s="3" t="s">
        <v>42</v>
      </c>
      <c r="H19" s="3" t="s">
        <v>471</v>
      </c>
      <c r="L19" s="3" t="s">
        <v>363</v>
      </c>
      <c r="R19" s="3">
        <f>'6. Trigger species (at site)'!X24</f>
        <v>1</v>
      </c>
      <c r="S19" s="3">
        <f>IF(OR('5. Trigger species (global)'!D22=lookups!$E$43,'5. Trigger species (global)'!D22=lookups!$E$44),1,0)</f>
        <v>0</v>
      </c>
      <c r="T19" s="3">
        <f>IF('5. Trigger species (global)'!D22=lookups!$E$42,1,0)</f>
        <v>0</v>
      </c>
      <c r="U19" s="3">
        <f>IF(AND(S19=1,'5. Trigger species (global)'!$E$5=lookups!$H$3),1,0)</f>
        <v>0</v>
      </c>
      <c r="V19" s="3">
        <f>IF(AND(T19=1,'5. Trigger species (global)'!$E$5=lookups!$H$3),1,0)</f>
        <v>0</v>
      </c>
      <c r="W19" s="3" t="e">
        <f>IF(AND(S19=1,('6. Trigger species (at site)'!E24/(('5. Trigger species (global)'!I22))&gt;=0.005),'6. Trigger species (at site)'!C24&gt;4),1,0)</f>
        <v>#DIV/0!</v>
      </c>
      <c r="X19" s="28" t="e">
        <f>IF(AND(S19=1,('6. Trigger species (at site)'!F24/(('5. Trigger species (global)'!H22))&gt;=0.005),'6. Trigger species (at site)'!C24&gt;4),1,0)</f>
        <v>#DIV/0!</v>
      </c>
      <c r="Y19" s="3" t="e">
        <f>IF(AND(S19=1,('6. Trigger species (at site)'!G24/('5. Trigger species (global)'!G22)&gt;=0.005),'6. Trigger species (at site)'!C24&gt;4),1,0)</f>
        <v>#DIV/0!</v>
      </c>
      <c r="Z19" s="28" t="e">
        <f>IF(AND(T19=1,('6. Trigger species (at site)'!E24/('5. Trigger species (global)'!I22)&gt;=0.01),'6. Trigger species (at site)'!C24&gt;9),1,0)</f>
        <v>#DIV/0!</v>
      </c>
      <c r="AA19" s="28" t="e">
        <f>IF(AND(T19=1,('6. Trigger species (at site)'!F24/('5. Trigger species (global)'!H22)&gt;=0.01),'6. Trigger species (at site)'!C24&gt;9),1,0)</f>
        <v>#DIV/0!</v>
      </c>
      <c r="AB19" s="28" t="e">
        <f>IF(AND(T19=1,('6. Trigger species (at site)'!G24/('5. Trigger species (global)'!G22)&gt;=0.01),'6. Trigger species (at site)'!C24&gt;9),1,0)</f>
        <v>#DIV/0!</v>
      </c>
      <c r="AC19" s="3" t="e">
        <f>IF(AND(S19=1,('6. Trigger species (at site)'!E24/('5. Trigger species (global)'!I22)&gt;=0.001),'6. Trigger species (at site)'!C24&gt;4,'5. Trigger species (global)'!E22=lookups!$F$3),1,0)</f>
        <v>#DIV/0!</v>
      </c>
      <c r="AD19" s="28" t="e">
        <f>IF(AND(S19=1,('6. Trigger species (at site)'!F24/('5. Trigger species (global)'!H22)&gt;=0.001),'6. Trigger species (at site)'!D24&gt;4,'5. Trigger species (global)'!E22=lookups!$F$3),1,0)</f>
        <v>#DIV/0!</v>
      </c>
      <c r="AE19" s="3" t="e">
        <f>IF(AND(S19=1,('6. Trigger species (at site)'!G24/('5. Trigger species (global)'!G22)&gt;=0.001),'6. Trigger species (at site)'!C24&gt;4,'5. Trigger species (global)'!E22=lookups!$F$3),1,0)</f>
        <v>#DIV/0!</v>
      </c>
      <c r="AF19" s="28" t="e">
        <f>IF(AND(T19=1,('6. Trigger species (at site)'!E24/('5. Trigger species (global)'!I22)&gt;=0.002),'6. Trigger species (at site)'!C24&gt;9,'5. Trigger species (global)'!E22=lookups!$F$3),1,0)</f>
        <v>#DIV/0!</v>
      </c>
      <c r="AG19" s="28" t="e">
        <f>IF(AND(T19=1,('6. Trigger species (at site)'!F24/('5. Trigger species (global)'!H22)&gt;=0.002),'6. Trigger species (at site)'!D24&gt;9,'5. Trigger species (global)'!E22=lookups!$F$3),1,0)</f>
        <v>#DIV/0!</v>
      </c>
      <c r="AH19" s="28" t="e">
        <f>IF(AND(T19=1,('6. Trigger species (at site)'!G24/('5. Trigger species (global)'!G22)&gt;=0.002),'6. Trigger species (at site)'!C24&gt;9,'5. Trigger species (global)'!E22=lookups!$F$3),1,0)</f>
        <v>#DIV/0!</v>
      </c>
      <c r="AI19" s="3" t="e">
        <f>IF(AND(S19=1,('6. Trigger species (at site)'!E24/('5. Trigger species (global)'!I22)&gt;=0.95)),1,0)</f>
        <v>#DIV/0!</v>
      </c>
      <c r="AJ19" s="3" t="e">
        <f>IF(AND(S19=1,('6. Trigger species (at site)'!F24/('5. Trigger species (global)'!H22)&gt;=0.95)),1,0)</f>
        <v>#DIV/0!</v>
      </c>
      <c r="AK19" s="3" t="e">
        <f>IF(AND(S19=1,('6. Trigger species (at site)'!G24/('5. Trigger species (global)'!G22)&gt;=0.95)),1,0)</f>
        <v>#DIV/0!</v>
      </c>
      <c r="AL19" s="3" t="e">
        <f>IF(AND('6. Trigger species (at site)'!E24/('5. Trigger species (global)'!I22)&gt;=0.1,'6. Trigger species (at site)'!C24&gt;9,$R19=1),1,0)</f>
        <v>#DIV/0!</v>
      </c>
      <c r="AM19" s="3" t="e">
        <f>IF(AND('6. Trigger species (at site)'!F24/('5. Trigger species (global)'!H22)&gt;=0.1,'6. Trigger species (at site)'!D24&gt;9,$R19=1),1,0)</f>
        <v>#DIV/0!</v>
      </c>
      <c r="AN19" s="3" t="e">
        <f>IF(AND('6. Trigger species (at site)'!G24/('5. Trigger species (global)'!G22)&gt;=0.1,'6. Trigger species (at site)'!C24&gt;9,R19=1),1,0)</f>
        <v>#DIV/0!</v>
      </c>
      <c r="AO19" s="3" t="e">
        <f>IF(AND('5. Trigger species (global)'!$K22=lookups!$F$3,'6. Trigger species (at site)'!E24/('5. Trigger species (global)'!I22)&gt;=0.01,R19=1),1,0)</f>
        <v>#DIV/0!</v>
      </c>
      <c r="AP19" s="3" t="e">
        <f>IF(AND('5. Trigger species (global)'!$K22=lookups!$F$3,'6. Trigger species (at site)'!F24/('5. Trigger species (global)'!H22)&gt;=0.01,R19=1),1,0)</f>
        <v>#DIV/0!</v>
      </c>
      <c r="AQ19" s="3" t="e">
        <f>IF(AND('5. Trigger species (global)'!$K22=lookups!$F$3,'6. Trigger species (at site)'!G24/('5. Trigger species (global)'!G22)&gt;=0.01,R19=1),1,0)</f>
        <v>#DIV/0!</v>
      </c>
      <c r="AR19" s="3" t="e">
        <f>IF(AND(R19=1,BH19=$O$24,'5. Trigger species (global)'!L22=lookups!$F$3,'6. Trigger species (at site)'!E24/('5. Trigger species (global)'!I22)&gt;=0.005),1,0)</f>
        <v>#N/A</v>
      </c>
      <c r="AS19" s="3" t="e">
        <f>IF(AND(R19=1,BH19=$O$24,'5. Trigger species (global)'!L22=lookups!$F$3,'6. Trigger species (at site)'!F24/('5. Trigger species (global)'!H22)&gt;=0.005),1,0)</f>
        <v>#N/A</v>
      </c>
      <c r="AT19" s="3" t="e">
        <f>IF(AND(R19=1,BH19=$O$24,'5. Trigger species (global)'!L22=lookups!$F$3,'6. Trigger species (at site)'!G24/('5. Trigger species (global)'!G22)&gt;=0.005),1,0)</f>
        <v>#N/A</v>
      </c>
      <c r="AU19" s="3" t="e">
        <f>IF(AND('6. Trigger species (at site)'!C24&gt;=5,BH19=$O$25,'5. Trigger species (global)'!L22=lookups!$F$3),1,0)</f>
        <v>#N/A</v>
      </c>
      <c r="AV19" s="3">
        <f>IF(AND(R19=1,'6. Trigger species (at site)'!Y24=1),1,0)</f>
        <v>0</v>
      </c>
      <c r="AW19" s="3" t="e">
        <f>IF(AND('6. Trigger species (at site)'!Z24=1,'6. Trigger species (at site)'!E24/('5. Trigger species (global)'!I22)&gt;=0.01,'5. Trigger species (global)'!F22=lookups!$H$9),1,0)</f>
        <v>#DIV/0!</v>
      </c>
      <c r="AX19" s="3" t="e">
        <f>IF(AND('6. Trigger species (at site)'!Z24=1,'6. Trigger species (at site)'!F24/('5. Trigger species (global)'!H22)&gt;=0.01,'5. Trigger species (global)'!F22=lookups!$H$9),1,0)</f>
        <v>#DIV/0!</v>
      </c>
      <c r="AY19" s="3" t="e">
        <f>IF(AND('6. Trigger species (at site)'!Z24=1,'6. Trigger species (at site)'!G24/('5. Trigger species (global)'!G22)&gt;=0.01,'5. Trigger species (global)'!F22=lookups!$H$9),1,0)</f>
        <v>#DIV/0!</v>
      </c>
      <c r="AZ19" s="3">
        <f>IF(AND('6. Trigger species (at site)'!Z24=1,'6. Trigger species (at site)'!AA24=1,'5. Trigger species (global)'!F22=lookups!$H$9),1,0)</f>
        <v>0</v>
      </c>
      <c r="BA19" s="3" t="e">
        <f>IF(AND('6. Trigger species (at site)'!L24=lookups!$G$41,'6. Trigger species (at site)'!D24=lookups!$H$9,('6. Trigger species (at site)'!E24/('5. Trigger species (global)'!I22))&gt;=0.1),1,0)</f>
        <v>#DIV/0!</v>
      </c>
      <c r="BB19" s="3" t="e">
        <f>IF(AND('6. Trigger species (at site)'!L24=lookups!$G$41,'6. Trigger species (at site)'!D24=lookups!$H$9,('6. Trigger species (at site)'!F24/('5. Trigger species (global)'!H22))&gt;=0.1),1,0)</f>
        <v>#DIV/0!</v>
      </c>
      <c r="BC19" s="3" t="e">
        <f>IF(AND('6. Trigger species (at site)'!L24=lookups!$G$41,'6. Trigger species (at site)'!D24=lookups!$H$9,('6. Trigger species (at site)'!G24/('5. Trigger species (global)'!G22))&gt;=0.1),1,0)</f>
        <v>#DIV/0!</v>
      </c>
      <c r="BD19" s="3" t="e">
        <f>IF(AND('6. Trigger species (at site)'!L24=lookups!$G$42,'6. Trigger species (at site)'!D24=lookups!$H$9,('6. Trigger species (at site)'!E24/('5. Trigger species (global)'!I22))&gt;=0.1),1,0)</f>
        <v>#DIV/0!</v>
      </c>
      <c r="BE19" s="3" t="e">
        <f>IF(AND('6. Trigger species (at site)'!L24=lookups!$G$42,'6. Trigger species (at site)'!D24=lookups!$H$9,('6. Trigger species (at site)'!F24/('5. Trigger species (global)'!H22))&gt;=0.1),1,0)</f>
        <v>#DIV/0!</v>
      </c>
      <c r="BF19" s="3" t="e">
        <f>IF(AND('6. Trigger species (at site)'!L24=lookups!$G$42,'6. Trigger species (at site)'!D24=lookups!$H$9,('6. Trigger species (at site)'!G24/('5. Trigger species (global)'!G22))&gt;=0.1),1,0)</f>
        <v>#DIV/0!</v>
      </c>
      <c r="BG19" s="3">
        <f>'5. Trigger species (global)'!C22</f>
        <v>0</v>
      </c>
      <c r="BH19" s="3" t="e">
        <f t="shared" si="4"/>
        <v>#N/A</v>
      </c>
      <c r="CE19" s="3">
        <f>'5. Trigger species (global)'!F23</f>
        <v>0</v>
      </c>
      <c r="CF19" s="3">
        <f t="shared" si="1"/>
        <v>1</v>
      </c>
      <c r="CG19" s="3" t="str">
        <f>'6. Trigger species (at site)'!L25</f>
        <v>Regularly held by site</v>
      </c>
      <c r="CH19" s="3">
        <f t="shared" si="2"/>
        <v>1</v>
      </c>
      <c r="CI19" s="3">
        <f t="shared" si="3"/>
        <v>0</v>
      </c>
    </row>
    <row r="20" spans="1:87" ht="14.25" x14ac:dyDescent="0.45">
      <c r="A20" s="3" t="s">
        <v>41</v>
      </c>
      <c r="E20" s="3" t="s">
        <v>44</v>
      </c>
      <c r="H20" s="3" t="s">
        <v>472</v>
      </c>
      <c r="L20" s="3" t="s">
        <v>360</v>
      </c>
      <c r="R20" s="3">
        <f>'6. Trigger species (at site)'!X25</f>
        <v>1</v>
      </c>
      <c r="S20" s="3">
        <f>IF(OR('5. Trigger species (global)'!D23=lookups!$E$43,'5. Trigger species (global)'!D23=lookups!$E$44),1,0)</f>
        <v>0</v>
      </c>
      <c r="T20" s="3">
        <f>IF('5. Trigger species (global)'!D23=lookups!$E$42,1,0)</f>
        <v>0</v>
      </c>
      <c r="U20" s="3">
        <f>IF(AND(S20=1,'5. Trigger species (global)'!$E$5=lookups!$H$3),1,0)</f>
        <v>0</v>
      </c>
      <c r="V20" s="3">
        <f>IF(AND(T20=1,'5. Trigger species (global)'!$E$5=lookups!$H$3),1,0)</f>
        <v>0</v>
      </c>
      <c r="W20" s="3" t="e">
        <f>IF(AND(S20=1,('6. Trigger species (at site)'!E25/(('5. Trigger species (global)'!I23))&gt;=0.005),'6. Trigger species (at site)'!C25&gt;4),1,0)</f>
        <v>#DIV/0!</v>
      </c>
      <c r="X20" s="28" t="e">
        <f>IF(AND(S20=1,('6. Trigger species (at site)'!F25/(('5. Trigger species (global)'!H23))&gt;=0.005),'6. Trigger species (at site)'!C25&gt;4),1,0)</f>
        <v>#DIV/0!</v>
      </c>
      <c r="Y20" s="3" t="e">
        <f>IF(AND(S20=1,('6. Trigger species (at site)'!G25/('5. Trigger species (global)'!G23)&gt;=0.005),'6. Trigger species (at site)'!C25&gt;4),1,0)</f>
        <v>#DIV/0!</v>
      </c>
      <c r="Z20" s="28" t="e">
        <f>IF(AND(T20=1,('6. Trigger species (at site)'!E25/('5. Trigger species (global)'!I23)&gt;=0.01),'6. Trigger species (at site)'!C25&gt;9),1,0)</f>
        <v>#DIV/0!</v>
      </c>
      <c r="AA20" s="28" t="e">
        <f>IF(AND(T20=1,('6. Trigger species (at site)'!F25/('5. Trigger species (global)'!H23)&gt;=0.01),'6. Trigger species (at site)'!C25&gt;9),1,0)</f>
        <v>#DIV/0!</v>
      </c>
      <c r="AB20" s="28" t="e">
        <f>IF(AND(T20=1,('6. Trigger species (at site)'!G25/('5. Trigger species (global)'!G23)&gt;=0.01),'6. Trigger species (at site)'!C25&gt;9),1,0)</f>
        <v>#DIV/0!</v>
      </c>
      <c r="AC20" s="3" t="e">
        <f>IF(AND(S20=1,('6. Trigger species (at site)'!E25/('5. Trigger species (global)'!I23)&gt;=0.001),'6. Trigger species (at site)'!C25&gt;4,'5. Trigger species (global)'!E23=lookups!$F$3),1,0)</f>
        <v>#DIV/0!</v>
      </c>
      <c r="AD20" s="28" t="e">
        <f>IF(AND(S20=1,('6. Trigger species (at site)'!F25/('5. Trigger species (global)'!H23)&gt;=0.001),'6. Trigger species (at site)'!D25&gt;4,'5. Trigger species (global)'!E23=lookups!$F$3),1,0)</f>
        <v>#DIV/0!</v>
      </c>
      <c r="AE20" s="3" t="e">
        <f>IF(AND(S20=1,('6. Trigger species (at site)'!G25/('5. Trigger species (global)'!G23)&gt;=0.001),'6. Trigger species (at site)'!C25&gt;4,'5. Trigger species (global)'!E23=lookups!$F$3),1,0)</f>
        <v>#DIV/0!</v>
      </c>
      <c r="AF20" s="28" t="e">
        <f>IF(AND(T20=1,('6. Trigger species (at site)'!E25/('5. Trigger species (global)'!I23)&gt;=0.002),'6. Trigger species (at site)'!C25&gt;9,'5. Trigger species (global)'!E23=lookups!$F$3),1,0)</f>
        <v>#DIV/0!</v>
      </c>
      <c r="AG20" s="28" t="e">
        <f>IF(AND(T20=1,('6. Trigger species (at site)'!F25/('5. Trigger species (global)'!H23)&gt;=0.002),'6. Trigger species (at site)'!D25&gt;9,'5. Trigger species (global)'!E23=lookups!$F$3),1,0)</f>
        <v>#DIV/0!</v>
      </c>
      <c r="AH20" s="28" t="e">
        <f>IF(AND(T20=1,('6. Trigger species (at site)'!G25/('5. Trigger species (global)'!G23)&gt;=0.002),'6. Trigger species (at site)'!C25&gt;9,'5. Trigger species (global)'!E23=lookups!$F$3),1,0)</f>
        <v>#DIV/0!</v>
      </c>
      <c r="AI20" s="3" t="e">
        <f>IF(AND(S20=1,('6. Trigger species (at site)'!E25/('5. Trigger species (global)'!I23)&gt;=0.95)),1,0)</f>
        <v>#DIV/0!</v>
      </c>
      <c r="AJ20" s="3" t="e">
        <f>IF(AND(S20=1,('6. Trigger species (at site)'!F25/('5. Trigger species (global)'!H23)&gt;=0.95)),1,0)</f>
        <v>#DIV/0!</v>
      </c>
      <c r="AK20" s="3" t="e">
        <f>IF(AND(S20=1,('6. Trigger species (at site)'!G25/('5. Trigger species (global)'!G23)&gt;=0.95)),1,0)</f>
        <v>#DIV/0!</v>
      </c>
      <c r="AL20" s="3" t="e">
        <f>IF(AND('6. Trigger species (at site)'!E25/('5. Trigger species (global)'!I23)&gt;=0.1,'6. Trigger species (at site)'!C25&gt;9,$R20=1),1,0)</f>
        <v>#DIV/0!</v>
      </c>
      <c r="AM20" s="3" t="e">
        <f>IF(AND('6. Trigger species (at site)'!F25/('5. Trigger species (global)'!H23)&gt;=0.1,'6. Trigger species (at site)'!D25&gt;9,$R20=1),1,0)</f>
        <v>#DIV/0!</v>
      </c>
      <c r="AN20" s="3" t="e">
        <f>IF(AND('6. Trigger species (at site)'!G25/('5. Trigger species (global)'!G23)&gt;=0.1,'6. Trigger species (at site)'!C25&gt;9,R20=1),1,0)</f>
        <v>#DIV/0!</v>
      </c>
      <c r="AO20" s="3" t="e">
        <f>IF(AND('5. Trigger species (global)'!$K23=lookups!$F$3,'6. Trigger species (at site)'!E25/('5. Trigger species (global)'!I23)&gt;=0.01,R20=1),1,0)</f>
        <v>#DIV/0!</v>
      </c>
      <c r="AP20" s="3" t="e">
        <f>IF(AND('5. Trigger species (global)'!$K23=lookups!$F$3,'6. Trigger species (at site)'!F25/('5. Trigger species (global)'!H23)&gt;=0.01,R20=1),1,0)</f>
        <v>#DIV/0!</v>
      </c>
      <c r="AQ20" s="3" t="e">
        <f>IF(AND('5. Trigger species (global)'!$K23=lookups!$F$3,'6. Trigger species (at site)'!G25/('5. Trigger species (global)'!G23)&gt;=0.01,R20=1),1,0)</f>
        <v>#DIV/0!</v>
      </c>
      <c r="AR20" s="3" t="e">
        <f>IF(AND(R20=1,BH20=$O$24,'5. Trigger species (global)'!L23=lookups!$F$3,'6. Trigger species (at site)'!E25/('5. Trigger species (global)'!I23)&gt;=0.005),1,0)</f>
        <v>#N/A</v>
      </c>
      <c r="AS20" s="3" t="e">
        <f>IF(AND(R20=1,BH20=$O$24,'5. Trigger species (global)'!L23=lookups!$F$3,'6. Trigger species (at site)'!F25/('5. Trigger species (global)'!H23)&gt;=0.005),1,0)</f>
        <v>#N/A</v>
      </c>
      <c r="AT20" s="3" t="e">
        <f>IF(AND(R20=1,BH20=$O$24,'5. Trigger species (global)'!L23=lookups!$F$3,'6. Trigger species (at site)'!G25/('5. Trigger species (global)'!G23)&gt;=0.005),1,0)</f>
        <v>#N/A</v>
      </c>
      <c r="AU20" s="3" t="e">
        <f>IF(AND('6. Trigger species (at site)'!C25&gt;=5,BH20=$O$25,'5. Trigger species (global)'!L23=lookups!$F$3),1,0)</f>
        <v>#N/A</v>
      </c>
      <c r="AV20" s="3">
        <f>IF(AND(R20=1,'6. Trigger species (at site)'!Y25=1),1,0)</f>
        <v>0</v>
      </c>
      <c r="AW20" s="3" t="e">
        <f>IF(AND('6. Trigger species (at site)'!Z25=1,'6. Trigger species (at site)'!E25/('5. Trigger species (global)'!I23)&gt;=0.01,'5. Trigger species (global)'!F23=lookups!$H$9),1,0)</f>
        <v>#DIV/0!</v>
      </c>
      <c r="AX20" s="3" t="e">
        <f>IF(AND('6. Trigger species (at site)'!Z25=1,'6. Trigger species (at site)'!F25/('5. Trigger species (global)'!H23)&gt;=0.01,'5. Trigger species (global)'!F23=lookups!$H$9),1,0)</f>
        <v>#DIV/0!</v>
      </c>
      <c r="AY20" s="3" t="e">
        <f>IF(AND('6. Trigger species (at site)'!Z25=1,'6. Trigger species (at site)'!G25/('5. Trigger species (global)'!G23)&gt;=0.01,'5. Trigger species (global)'!F23=lookups!$H$9),1,0)</f>
        <v>#DIV/0!</v>
      </c>
      <c r="AZ20" s="3">
        <f>IF(AND('6. Trigger species (at site)'!Z25=1,'6. Trigger species (at site)'!AA25=1,'5. Trigger species (global)'!F23=lookups!$H$9),1,0)</f>
        <v>0</v>
      </c>
      <c r="BA20" s="3" t="e">
        <f>IF(AND('6. Trigger species (at site)'!L25=lookups!$G$41,'6. Trigger species (at site)'!D25=lookups!$H$9,('6. Trigger species (at site)'!E25/('5. Trigger species (global)'!I23))&gt;=0.1),1,0)</f>
        <v>#DIV/0!</v>
      </c>
      <c r="BB20" s="3" t="e">
        <f>IF(AND('6. Trigger species (at site)'!L25=lookups!$G$41,'6. Trigger species (at site)'!D25=lookups!$H$9,('6. Trigger species (at site)'!F25/('5. Trigger species (global)'!H23))&gt;=0.1),1,0)</f>
        <v>#DIV/0!</v>
      </c>
      <c r="BC20" s="3" t="e">
        <f>IF(AND('6. Trigger species (at site)'!L25=lookups!$G$41,'6. Trigger species (at site)'!D25=lookups!$H$9,('6. Trigger species (at site)'!G25/('5. Trigger species (global)'!G23))&gt;=0.1),1,0)</f>
        <v>#DIV/0!</v>
      </c>
      <c r="BD20" s="3" t="e">
        <f>IF(AND('6. Trigger species (at site)'!L25=lookups!$G$42,'6. Trigger species (at site)'!D25=lookups!$H$9,('6. Trigger species (at site)'!E25/('5. Trigger species (global)'!I23))&gt;=0.1),1,0)</f>
        <v>#DIV/0!</v>
      </c>
      <c r="BE20" s="3" t="e">
        <f>IF(AND('6. Trigger species (at site)'!L25=lookups!$G$42,'6. Trigger species (at site)'!D25=lookups!$H$9,('6. Trigger species (at site)'!F25/('5. Trigger species (global)'!H23))&gt;=0.1),1,0)</f>
        <v>#DIV/0!</v>
      </c>
      <c r="BF20" s="3" t="e">
        <f>IF(AND('6. Trigger species (at site)'!L25=lookups!$G$42,'6. Trigger species (at site)'!D25=lookups!$H$9,('6. Trigger species (at site)'!G25/('5. Trigger species (global)'!G23))&gt;=0.1),1,0)</f>
        <v>#DIV/0!</v>
      </c>
      <c r="BG20" s="3">
        <f>'5. Trigger species (global)'!C23</f>
        <v>0</v>
      </c>
      <c r="BH20" s="3" t="e">
        <f t="shared" si="4"/>
        <v>#N/A</v>
      </c>
      <c r="CE20" s="3">
        <f>'5. Trigger species (global)'!F24</f>
        <v>0</v>
      </c>
      <c r="CF20" s="3">
        <f t="shared" si="1"/>
        <v>1</v>
      </c>
      <c r="CG20" s="3" t="str">
        <f>'6. Trigger species (at site)'!L26</f>
        <v>Regularly held by site</v>
      </c>
      <c r="CH20" s="3">
        <f t="shared" si="2"/>
        <v>1</v>
      </c>
      <c r="CI20" s="3">
        <f t="shared" si="3"/>
        <v>0</v>
      </c>
    </row>
    <row r="21" spans="1:87" ht="14.25" x14ac:dyDescent="0.45">
      <c r="A21" s="3" t="s">
        <v>43</v>
      </c>
      <c r="L21" s="3" t="s">
        <v>309</v>
      </c>
      <c r="R21" s="3">
        <f>'6. Trigger species (at site)'!X26</f>
        <v>1</v>
      </c>
      <c r="S21" s="3">
        <f>IF(OR('5. Trigger species (global)'!D24=lookups!$E$43,'5. Trigger species (global)'!D24=lookups!$E$44),1,0)</f>
        <v>0</v>
      </c>
      <c r="T21" s="3">
        <f>IF('5. Trigger species (global)'!D24=lookups!$E$42,1,0)</f>
        <v>0</v>
      </c>
      <c r="U21" s="3">
        <f>IF(AND(S21=1,'5. Trigger species (global)'!$E$5=lookups!$H$3),1,0)</f>
        <v>0</v>
      </c>
      <c r="V21" s="3">
        <f>IF(AND(T21=1,'5. Trigger species (global)'!$E$5=lookups!$H$3),1,0)</f>
        <v>0</v>
      </c>
      <c r="W21" s="3" t="e">
        <f>IF(AND(S21=1,('6. Trigger species (at site)'!E26/(('5. Trigger species (global)'!I24))&gt;=0.005),'6. Trigger species (at site)'!C26&gt;4),1,0)</f>
        <v>#DIV/0!</v>
      </c>
      <c r="X21" s="28" t="e">
        <f>IF(AND(S21=1,('6. Trigger species (at site)'!F26/(('5. Trigger species (global)'!H24))&gt;=0.005),'6. Trigger species (at site)'!C26&gt;4),1,0)</f>
        <v>#DIV/0!</v>
      </c>
      <c r="Y21" s="3" t="e">
        <f>IF(AND(S21=1,('6. Trigger species (at site)'!G26/('5. Trigger species (global)'!G24)&gt;=0.005),'6. Trigger species (at site)'!C26&gt;4),1,0)</f>
        <v>#DIV/0!</v>
      </c>
      <c r="Z21" s="28" t="e">
        <f>IF(AND(T21=1,('6. Trigger species (at site)'!E26/('5. Trigger species (global)'!I24)&gt;=0.01),'6. Trigger species (at site)'!C26&gt;9),1,0)</f>
        <v>#DIV/0!</v>
      </c>
      <c r="AA21" s="28" t="e">
        <f>IF(AND(T21=1,('6. Trigger species (at site)'!F26/('5. Trigger species (global)'!H24)&gt;=0.01),'6. Trigger species (at site)'!C26&gt;9),1,0)</f>
        <v>#DIV/0!</v>
      </c>
      <c r="AB21" s="28" t="e">
        <f>IF(AND(T21=1,('6. Trigger species (at site)'!G26/('5. Trigger species (global)'!G24)&gt;=0.01),'6. Trigger species (at site)'!C26&gt;9),1,0)</f>
        <v>#DIV/0!</v>
      </c>
      <c r="AC21" s="3" t="e">
        <f>IF(AND(S21=1,('6. Trigger species (at site)'!E26/('5. Trigger species (global)'!I24)&gt;=0.001),'6. Trigger species (at site)'!C26&gt;4,'5. Trigger species (global)'!E24=lookups!$F$3),1,0)</f>
        <v>#DIV/0!</v>
      </c>
      <c r="AD21" s="28" t="e">
        <f>IF(AND(S21=1,('6. Trigger species (at site)'!F26/('5. Trigger species (global)'!H24)&gt;=0.001),'6. Trigger species (at site)'!D26&gt;4,'5. Trigger species (global)'!E24=lookups!$F$3),1,0)</f>
        <v>#DIV/0!</v>
      </c>
      <c r="AE21" s="3" t="e">
        <f>IF(AND(S21=1,('6. Trigger species (at site)'!G26/('5. Trigger species (global)'!G24)&gt;=0.001),'6. Trigger species (at site)'!C26&gt;4,'5. Trigger species (global)'!E24=lookups!$F$3),1,0)</f>
        <v>#DIV/0!</v>
      </c>
      <c r="AF21" s="28" t="e">
        <f>IF(AND(T21=1,('6. Trigger species (at site)'!E26/('5. Trigger species (global)'!I24)&gt;=0.002),'6. Trigger species (at site)'!C26&gt;9,'5. Trigger species (global)'!E24=lookups!$F$3),1,0)</f>
        <v>#DIV/0!</v>
      </c>
      <c r="AG21" s="28" t="e">
        <f>IF(AND(T21=1,('6. Trigger species (at site)'!F26/('5. Trigger species (global)'!H24)&gt;=0.002),'6. Trigger species (at site)'!D26&gt;9,'5. Trigger species (global)'!E24=lookups!$F$3),1,0)</f>
        <v>#DIV/0!</v>
      </c>
      <c r="AH21" s="28" t="e">
        <f>IF(AND(T21=1,('6. Trigger species (at site)'!G26/('5. Trigger species (global)'!G24)&gt;=0.002),'6. Trigger species (at site)'!C26&gt;9,'5. Trigger species (global)'!E24=lookups!$F$3),1,0)</f>
        <v>#DIV/0!</v>
      </c>
      <c r="AI21" s="3" t="e">
        <f>IF(AND(S21=1,('6. Trigger species (at site)'!E26/('5. Trigger species (global)'!I24)&gt;=0.95)),1,0)</f>
        <v>#DIV/0!</v>
      </c>
      <c r="AJ21" s="3" t="e">
        <f>IF(AND(S21=1,('6. Trigger species (at site)'!F26/('5. Trigger species (global)'!H24)&gt;=0.95)),1,0)</f>
        <v>#DIV/0!</v>
      </c>
      <c r="AK21" s="3" t="e">
        <f>IF(AND(S21=1,('6. Trigger species (at site)'!G26/('5. Trigger species (global)'!G24)&gt;=0.95)),1,0)</f>
        <v>#DIV/0!</v>
      </c>
      <c r="AL21" s="3" t="e">
        <f>IF(AND('6. Trigger species (at site)'!E26/('5. Trigger species (global)'!I24)&gt;=0.1,'6. Trigger species (at site)'!C26&gt;9,$R21=1),1,0)</f>
        <v>#DIV/0!</v>
      </c>
      <c r="AM21" s="3" t="e">
        <f>IF(AND('6. Trigger species (at site)'!F26/('5. Trigger species (global)'!H24)&gt;=0.1,'6. Trigger species (at site)'!D26&gt;9,$R21=1),1,0)</f>
        <v>#DIV/0!</v>
      </c>
      <c r="AN21" s="3" t="e">
        <f>IF(AND('6. Trigger species (at site)'!G26/('5. Trigger species (global)'!G24)&gt;=0.1,'6. Trigger species (at site)'!C26&gt;9,R21=1),1,0)</f>
        <v>#DIV/0!</v>
      </c>
      <c r="AO21" s="3" t="e">
        <f>IF(AND('5. Trigger species (global)'!$K24=lookups!$F$3,'6. Trigger species (at site)'!E26/('5. Trigger species (global)'!I24)&gt;=0.01,R21=1),1,0)</f>
        <v>#DIV/0!</v>
      </c>
      <c r="AP21" s="3" t="e">
        <f>IF(AND('5. Trigger species (global)'!$K24=lookups!$F$3,'6. Trigger species (at site)'!F26/('5. Trigger species (global)'!H24)&gt;=0.01,R21=1),1,0)</f>
        <v>#DIV/0!</v>
      </c>
      <c r="AQ21" s="3" t="e">
        <f>IF(AND('5. Trigger species (global)'!$K24=lookups!$F$3,'6. Trigger species (at site)'!G26/('5. Trigger species (global)'!G24)&gt;=0.01,R21=1),1,0)</f>
        <v>#DIV/0!</v>
      </c>
      <c r="AR21" s="3" t="e">
        <f>IF(AND(R21=1,BH21=$O$24,'5. Trigger species (global)'!L24=lookups!$F$3,'6. Trigger species (at site)'!E26/('5. Trigger species (global)'!I24)&gt;=0.005),1,0)</f>
        <v>#N/A</v>
      </c>
      <c r="AS21" s="3" t="e">
        <f>IF(AND(R21=1,BH21=$O$24,'5. Trigger species (global)'!L24=lookups!$F$3,'6. Trigger species (at site)'!F26/('5. Trigger species (global)'!H24)&gt;=0.005),1,0)</f>
        <v>#N/A</v>
      </c>
      <c r="AT21" s="3" t="e">
        <f>IF(AND(R21=1,BH21=$O$24,'5. Trigger species (global)'!L24=lookups!$F$3,'6. Trigger species (at site)'!G26/('5. Trigger species (global)'!G24)&gt;=0.005),1,0)</f>
        <v>#N/A</v>
      </c>
      <c r="AU21" s="3" t="e">
        <f>IF(AND('6. Trigger species (at site)'!C26&gt;=5,BH21=$O$25,'5. Trigger species (global)'!L24=lookups!$F$3),1,0)</f>
        <v>#N/A</v>
      </c>
      <c r="AV21" s="3">
        <f>IF(AND(R21=1,'6. Trigger species (at site)'!Y26=1),1,0)</f>
        <v>0</v>
      </c>
      <c r="AW21" s="3" t="e">
        <f>IF(AND('6. Trigger species (at site)'!Z26=1,'6. Trigger species (at site)'!E26/('5. Trigger species (global)'!I24)&gt;=0.01,'5. Trigger species (global)'!F24=lookups!$H$9),1,0)</f>
        <v>#DIV/0!</v>
      </c>
      <c r="AX21" s="3" t="e">
        <f>IF(AND('6. Trigger species (at site)'!Z26=1,'6. Trigger species (at site)'!F26/('5. Trigger species (global)'!H24)&gt;=0.01,'5. Trigger species (global)'!F24=lookups!$H$9),1,0)</f>
        <v>#DIV/0!</v>
      </c>
      <c r="AY21" s="3" t="e">
        <f>IF(AND('6. Trigger species (at site)'!Z26=1,'6. Trigger species (at site)'!G26/('5. Trigger species (global)'!G24)&gt;=0.01,'5. Trigger species (global)'!F24=lookups!$H$9),1,0)</f>
        <v>#DIV/0!</v>
      </c>
      <c r="AZ21" s="3">
        <f>IF(AND('6. Trigger species (at site)'!Z26=1,'6. Trigger species (at site)'!AA26=1,'5. Trigger species (global)'!F24=lookups!$H$9),1,0)</f>
        <v>0</v>
      </c>
      <c r="BA21" s="3" t="e">
        <f>IF(AND('6. Trigger species (at site)'!L26=lookups!$G$41,'6. Trigger species (at site)'!D26=lookups!$H$9,('6. Trigger species (at site)'!E26/('5. Trigger species (global)'!I24))&gt;=0.1),1,0)</f>
        <v>#DIV/0!</v>
      </c>
      <c r="BB21" s="3" t="e">
        <f>IF(AND('6. Trigger species (at site)'!L26=lookups!$G$41,'6. Trigger species (at site)'!D26=lookups!$H$9,('6. Trigger species (at site)'!F26/('5. Trigger species (global)'!H24))&gt;=0.1),1,0)</f>
        <v>#DIV/0!</v>
      </c>
      <c r="BC21" s="3" t="e">
        <f>IF(AND('6. Trigger species (at site)'!L26=lookups!$G$41,'6. Trigger species (at site)'!D26=lookups!$H$9,('6. Trigger species (at site)'!G26/('5. Trigger species (global)'!G24))&gt;=0.1),1,0)</f>
        <v>#DIV/0!</v>
      </c>
      <c r="BD21" s="3" t="e">
        <f>IF(AND('6. Trigger species (at site)'!L26=lookups!$G$42,'6. Trigger species (at site)'!D26=lookups!$H$9,('6. Trigger species (at site)'!E26/('5. Trigger species (global)'!I24))&gt;=0.1),1,0)</f>
        <v>#DIV/0!</v>
      </c>
      <c r="BE21" s="3" t="e">
        <f>IF(AND('6. Trigger species (at site)'!L26=lookups!$G$42,'6. Trigger species (at site)'!D26=lookups!$H$9,('6. Trigger species (at site)'!F26/('5. Trigger species (global)'!H24))&gt;=0.1),1,0)</f>
        <v>#DIV/0!</v>
      </c>
      <c r="BF21" s="3" t="e">
        <f>IF(AND('6. Trigger species (at site)'!L26=lookups!$G$42,'6. Trigger species (at site)'!D26=lookups!$H$9,('6. Trigger species (at site)'!G26/('5. Trigger species (global)'!G24))&gt;=0.1),1,0)</f>
        <v>#DIV/0!</v>
      </c>
      <c r="BG21" s="3">
        <f>'5. Trigger species (global)'!C24</f>
        <v>0</v>
      </c>
      <c r="BH21" s="3" t="e">
        <f t="shared" si="4"/>
        <v>#N/A</v>
      </c>
      <c r="CE21" s="3">
        <f>'5. Trigger species (global)'!F25</f>
        <v>0</v>
      </c>
      <c r="CF21" s="3">
        <f t="shared" si="1"/>
        <v>1</v>
      </c>
      <c r="CG21" s="3" t="str">
        <f>'6. Trigger species (at site)'!L27</f>
        <v>Regularly held by site</v>
      </c>
      <c r="CH21" s="3">
        <f t="shared" si="2"/>
        <v>1</v>
      </c>
      <c r="CI21" s="3">
        <f t="shared" si="3"/>
        <v>0</v>
      </c>
    </row>
    <row r="22" spans="1:87" ht="14.25" x14ac:dyDescent="0.45">
      <c r="A22" s="3" t="s">
        <v>45</v>
      </c>
      <c r="R22" s="3">
        <f>'6. Trigger species (at site)'!X27</f>
        <v>1</v>
      </c>
      <c r="S22" s="3">
        <f>IF(OR('5. Trigger species (global)'!D25=lookups!$E$43,'5. Trigger species (global)'!D25=lookups!$E$44),1,0)</f>
        <v>0</v>
      </c>
      <c r="T22" s="3">
        <f>IF('5. Trigger species (global)'!D25=lookups!$E$42,1,0)</f>
        <v>0</v>
      </c>
      <c r="U22" s="3">
        <f>IF(AND(S22=1,'5. Trigger species (global)'!$E$5=lookups!$H$3),1,0)</f>
        <v>0</v>
      </c>
      <c r="V22" s="3">
        <f>IF(AND(T22=1,'5. Trigger species (global)'!$E$5=lookups!$H$3),1,0)</f>
        <v>0</v>
      </c>
      <c r="W22" s="3" t="e">
        <f>IF(AND(S22=1,('6. Trigger species (at site)'!E27/(('5. Trigger species (global)'!I25))&gt;=0.005),'6. Trigger species (at site)'!C27&gt;4),1,0)</f>
        <v>#DIV/0!</v>
      </c>
      <c r="X22" s="28" t="e">
        <f>IF(AND(S22=1,('6. Trigger species (at site)'!F27/(('5. Trigger species (global)'!H25))&gt;=0.005),'6. Trigger species (at site)'!C27&gt;4),1,0)</f>
        <v>#DIV/0!</v>
      </c>
      <c r="Y22" s="3" t="e">
        <f>IF(AND(S22=1,('6. Trigger species (at site)'!G27/('5. Trigger species (global)'!G25)&gt;=0.005),'6. Trigger species (at site)'!C27&gt;4),1,0)</f>
        <v>#DIV/0!</v>
      </c>
      <c r="Z22" s="28" t="e">
        <f>IF(AND(T22=1,('6. Trigger species (at site)'!E27/('5. Trigger species (global)'!I25)&gt;=0.01),'6. Trigger species (at site)'!C27&gt;9),1,0)</f>
        <v>#DIV/0!</v>
      </c>
      <c r="AA22" s="28" t="e">
        <f>IF(AND(T22=1,('6. Trigger species (at site)'!F27/('5. Trigger species (global)'!H25)&gt;=0.01),'6. Trigger species (at site)'!C27&gt;9),1,0)</f>
        <v>#DIV/0!</v>
      </c>
      <c r="AB22" s="28" t="e">
        <f>IF(AND(T22=1,('6. Trigger species (at site)'!G27/('5. Trigger species (global)'!G25)&gt;=0.01),'6. Trigger species (at site)'!C27&gt;9),1,0)</f>
        <v>#DIV/0!</v>
      </c>
      <c r="AC22" s="3" t="e">
        <f>IF(AND(S22=1,('6. Trigger species (at site)'!E27/('5. Trigger species (global)'!I25)&gt;=0.001),'6. Trigger species (at site)'!C27&gt;4,'5. Trigger species (global)'!E25=lookups!$F$3),1,0)</f>
        <v>#DIV/0!</v>
      </c>
      <c r="AD22" s="28" t="e">
        <f>IF(AND(S22=1,('6. Trigger species (at site)'!F27/('5. Trigger species (global)'!H25)&gt;=0.001),'6. Trigger species (at site)'!D27&gt;4,'5. Trigger species (global)'!E25=lookups!$F$3),1,0)</f>
        <v>#DIV/0!</v>
      </c>
      <c r="AE22" s="3" t="e">
        <f>IF(AND(S22=1,('6. Trigger species (at site)'!G27/('5. Trigger species (global)'!G25)&gt;=0.001),'6. Trigger species (at site)'!C27&gt;4,'5. Trigger species (global)'!E25=lookups!$F$3),1,0)</f>
        <v>#DIV/0!</v>
      </c>
      <c r="AF22" s="28" t="e">
        <f>IF(AND(T22=1,('6. Trigger species (at site)'!E27/('5. Trigger species (global)'!I25)&gt;=0.002),'6. Trigger species (at site)'!C27&gt;9,'5. Trigger species (global)'!E25=lookups!$F$3),1,0)</f>
        <v>#DIV/0!</v>
      </c>
      <c r="AG22" s="28" t="e">
        <f>IF(AND(T22=1,('6. Trigger species (at site)'!F27/('5. Trigger species (global)'!H25)&gt;=0.002),'6. Trigger species (at site)'!D27&gt;9,'5. Trigger species (global)'!E25=lookups!$F$3),1,0)</f>
        <v>#DIV/0!</v>
      </c>
      <c r="AH22" s="28" t="e">
        <f>IF(AND(T22=1,('6. Trigger species (at site)'!G27/('5. Trigger species (global)'!G25)&gt;=0.002),'6. Trigger species (at site)'!C27&gt;9,'5. Trigger species (global)'!E25=lookups!$F$3),1,0)</f>
        <v>#DIV/0!</v>
      </c>
      <c r="AI22" s="3" t="e">
        <f>IF(AND(S22=1,('6. Trigger species (at site)'!E27/('5. Trigger species (global)'!I25)&gt;=0.95)),1,0)</f>
        <v>#DIV/0!</v>
      </c>
      <c r="AJ22" s="3" t="e">
        <f>IF(AND(S22=1,('6. Trigger species (at site)'!F27/('5. Trigger species (global)'!H25)&gt;=0.95)),1,0)</f>
        <v>#DIV/0!</v>
      </c>
      <c r="AK22" s="3" t="e">
        <f>IF(AND(S22=1,('6. Trigger species (at site)'!G27/('5. Trigger species (global)'!G25)&gt;=0.95)),1,0)</f>
        <v>#DIV/0!</v>
      </c>
      <c r="AL22" s="3" t="e">
        <f>IF(AND('6. Trigger species (at site)'!E27/('5. Trigger species (global)'!I25)&gt;=0.1,'6. Trigger species (at site)'!C27&gt;9,$R22=1),1,0)</f>
        <v>#DIV/0!</v>
      </c>
      <c r="AM22" s="3" t="e">
        <f>IF(AND('6. Trigger species (at site)'!F27/('5. Trigger species (global)'!H25)&gt;=0.1,'6. Trigger species (at site)'!D27&gt;9,$R22=1),1,0)</f>
        <v>#DIV/0!</v>
      </c>
      <c r="AN22" s="3" t="e">
        <f>IF(AND('6. Trigger species (at site)'!G27/('5. Trigger species (global)'!G25)&gt;=0.1,'6. Trigger species (at site)'!C27&gt;9,R22=1),1,0)</f>
        <v>#DIV/0!</v>
      </c>
      <c r="AO22" s="3" t="e">
        <f>IF(AND('5. Trigger species (global)'!$K25=lookups!$F$3,'6. Trigger species (at site)'!E27/('5. Trigger species (global)'!I25)&gt;=0.01,R22=1),1,0)</f>
        <v>#DIV/0!</v>
      </c>
      <c r="AP22" s="3" t="e">
        <f>IF(AND('5. Trigger species (global)'!$K25=lookups!$F$3,'6. Trigger species (at site)'!F27/('5. Trigger species (global)'!H25)&gt;=0.01,R22=1),1,0)</f>
        <v>#DIV/0!</v>
      </c>
      <c r="AQ22" s="3" t="e">
        <f>IF(AND('5. Trigger species (global)'!$K25=lookups!$F$3,'6. Trigger species (at site)'!G27/('5. Trigger species (global)'!G25)&gt;=0.01,R22=1),1,0)</f>
        <v>#DIV/0!</v>
      </c>
      <c r="AR22" s="3" t="e">
        <f>IF(AND(R22=1,BH22=$O$24,'5. Trigger species (global)'!L25=lookups!$F$3,'6. Trigger species (at site)'!E27/('5. Trigger species (global)'!I25)&gt;=0.005),1,0)</f>
        <v>#N/A</v>
      </c>
      <c r="AS22" s="3" t="e">
        <f>IF(AND(R22=1,BH22=$O$24,'5. Trigger species (global)'!L25=lookups!$F$3,'6. Trigger species (at site)'!F27/('5. Trigger species (global)'!H25)&gt;=0.005),1,0)</f>
        <v>#N/A</v>
      </c>
      <c r="AT22" s="3" t="e">
        <f>IF(AND(R22=1,BH22=$O$24,'5. Trigger species (global)'!L25=lookups!$F$3,'6. Trigger species (at site)'!G27/('5. Trigger species (global)'!G25)&gt;=0.005),1,0)</f>
        <v>#N/A</v>
      </c>
      <c r="AU22" s="3" t="e">
        <f>IF(AND('6. Trigger species (at site)'!C27&gt;=5,BH22=$O$25,'5. Trigger species (global)'!L25=lookups!$F$3),1,0)</f>
        <v>#N/A</v>
      </c>
      <c r="AV22" s="3">
        <f>IF(AND(R22=1,'6. Trigger species (at site)'!Y27=1),1,0)</f>
        <v>0</v>
      </c>
      <c r="AW22" s="3" t="e">
        <f>IF(AND('6. Trigger species (at site)'!Z27=1,'6. Trigger species (at site)'!E27/('5. Trigger species (global)'!I25)&gt;=0.01,'5. Trigger species (global)'!F25=lookups!$H$9),1,0)</f>
        <v>#DIV/0!</v>
      </c>
      <c r="AX22" s="3" t="e">
        <f>IF(AND('6. Trigger species (at site)'!Z27=1,'6. Trigger species (at site)'!F27/('5. Trigger species (global)'!H25)&gt;=0.01,'5. Trigger species (global)'!F25=lookups!$H$9),1,0)</f>
        <v>#DIV/0!</v>
      </c>
      <c r="AY22" s="3" t="e">
        <f>IF(AND('6. Trigger species (at site)'!Z27=1,'6. Trigger species (at site)'!G27/('5. Trigger species (global)'!G25)&gt;=0.01,'5. Trigger species (global)'!F25=lookups!$H$9),1,0)</f>
        <v>#DIV/0!</v>
      </c>
      <c r="AZ22" s="3">
        <f>IF(AND('6. Trigger species (at site)'!Z27=1,'6. Trigger species (at site)'!AA27=1,'5. Trigger species (global)'!F25=lookups!$H$9),1,0)</f>
        <v>0</v>
      </c>
      <c r="BA22" s="3" t="e">
        <f>IF(AND('6. Trigger species (at site)'!L27=lookups!$G$41,'6. Trigger species (at site)'!D27=lookups!$H$9,('6. Trigger species (at site)'!E27/('5. Trigger species (global)'!I25))&gt;=0.1),1,0)</f>
        <v>#DIV/0!</v>
      </c>
      <c r="BB22" s="3" t="e">
        <f>IF(AND('6. Trigger species (at site)'!L27=lookups!$G$41,'6. Trigger species (at site)'!D27=lookups!$H$9,('6. Trigger species (at site)'!F27/('5. Trigger species (global)'!H25))&gt;=0.1),1,0)</f>
        <v>#DIV/0!</v>
      </c>
      <c r="BC22" s="3" t="e">
        <f>IF(AND('6. Trigger species (at site)'!L27=lookups!$G$41,'6. Trigger species (at site)'!D27=lookups!$H$9,('6. Trigger species (at site)'!G27/('5. Trigger species (global)'!G25))&gt;=0.1),1,0)</f>
        <v>#DIV/0!</v>
      </c>
      <c r="BD22" s="3" t="e">
        <f>IF(AND('6. Trigger species (at site)'!L27=lookups!$G$42,'6. Trigger species (at site)'!D27=lookups!$H$9,('6. Trigger species (at site)'!E27/('5. Trigger species (global)'!I25))&gt;=0.1),1,0)</f>
        <v>#DIV/0!</v>
      </c>
      <c r="BE22" s="3" t="e">
        <f>IF(AND('6. Trigger species (at site)'!L27=lookups!$G$42,'6. Trigger species (at site)'!D27=lookups!$H$9,('6. Trigger species (at site)'!F27/('5. Trigger species (global)'!H25))&gt;=0.1),1,0)</f>
        <v>#DIV/0!</v>
      </c>
      <c r="BF22" s="3" t="e">
        <f>IF(AND('6. Trigger species (at site)'!L27=lookups!$G$42,'6. Trigger species (at site)'!D27=lookups!$H$9,('6. Trigger species (at site)'!G27/('5. Trigger species (global)'!G25))&gt;=0.1),1,0)</f>
        <v>#DIV/0!</v>
      </c>
      <c r="BG22" s="3">
        <f>'5. Trigger species (global)'!C25</f>
        <v>0</v>
      </c>
      <c r="BH22" s="3" t="e">
        <f t="shared" si="4"/>
        <v>#N/A</v>
      </c>
      <c r="CE22" s="3">
        <f>'5. Trigger species (global)'!F26</f>
        <v>0</v>
      </c>
      <c r="CF22" s="3">
        <f t="shared" si="1"/>
        <v>1</v>
      </c>
      <c r="CG22" s="3" t="str">
        <f>'6. Trigger species (at site)'!L28</f>
        <v>Regularly held by site</v>
      </c>
      <c r="CH22" s="3">
        <f t="shared" si="2"/>
        <v>1</v>
      </c>
      <c r="CI22" s="3">
        <f t="shared" si="3"/>
        <v>0</v>
      </c>
    </row>
    <row r="23" spans="1:87" ht="14.25" x14ac:dyDescent="0.45">
      <c r="A23" s="3" t="s">
        <v>46</v>
      </c>
      <c r="E23" s="4" t="s">
        <v>312</v>
      </c>
      <c r="H23" s="4" t="s">
        <v>328</v>
      </c>
      <c r="K23" s="3" t="s">
        <v>365</v>
      </c>
      <c r="P23" s="3" t="e">
        <f>IF('5. Trigger species (global)'!#REF!=lookups!M24,1,0)</f>
        <v>#REF!</v>
      </c>
      <c r="R23" s="3">
        <f>'6. Trigger species (at site)'!X28</f>
        <v>1</v>
      </c>
      <c r="S23" s="3">
        <f>IF(OR('5. Trigger species (global)'!D26=lookups!$E$43,'5. Trigger species (global)'!D26=lookups!$E$44),1,0)</f>
        <v>0</v>
      </c>
      <c r="T23" s="3">
        <f>IF('5. Trigger species (global)'!D26=lookups!$E$42,1,0)</f>
        <v>0</v>
      </c>
      <c r="U23" s="3">
        <f>IF(AND(S23=1,'5. Trigger species (global)'!$E$5=lookups!$H$3),1,0)</f>
        <v>0</v>
      </c>
      <c r="V23" s="3">
        <f>IF(AND(T23=1,'5. Trigger species (global)'!$E$5=lookups!$H$3),1,0)</f>
        <v>0</v>
      </c>
      <c r="W23" s="3" t="e">
        <f>IF(AND(S23=1,('6. Trigger species (at site)'!E28/(('5. Trigger species (global)'!I26))&gt;=0.005),'6. Trigger species (at site)'!C28&gt;4),1,0)</f>
        <v>#DIV/0!</v>
      </c>
      <c r="X23" s="28" t="e">
        <f>IF(AND(S23=1,('6. Trigger species (at site)'!F28/(('5. Trigger species (global)'!H26))&gt;=0.005),'6. Trigger species (at site)'!C28&gt;4),1,0)</f>
        <v>#DIV/0!</v>
      </c>
      <c r="Y23" s="3" t="e">
        <f>IF(AND(S23=1,('6. Trigger species (at site)'!G28/('5. Trigger species (global)'!G26)&gt;=0.005),'6. Trigger species (at site)'!C28&gt;4),1,0)</f>
        <v>#DIV/0!</v>
      </c>
      <c r="Z23" s="28" t="e">
        <f>IF(AND(T23=1,('6. Trigger species (at site)'!E28/('5. Trigger species (global)'!I26)&gt;=0.01),'6. Trigger species (at site)'!C28&gt;9),1,0)</f>
        <v>#DIV/0!</v>
      </c>
      <c r="AA23" s="28" t="e">
        <f>IF(AND(T23=1,('6. Trigger species (at site)'!F28/('5. Trigger species (global)'!H26)&gt;=0.01),'6. Trigger species (at site)'!C28&gt;9),1,0)</f>
        <v>#DIV/0!</v>
      </c>
      <c r="AB23" s="28" t="e">
        <f>IF(AND(T23=1,('6. Trigger species (at site)'!G28/('5. Trigger species (global)'!G26)&gt;=0.01),'6. Trigger species (at site)'!C28&gt;9),1,0)</f>
        <v>#DIV/0!</v>
      </c>
      <c r="AC23" s="3" t="e">
        <f>IF(AND(S23=1,('6. Trigger species (at site)'!E28/('5. Trigger species (global)'!I26)&gt;=0.001),'6. Trigger species (at site)'!C28&gt;4,'5. Trigger species (global)'!E26=lookups!$F$3),1,0)</f>
        <v>#DIV/0!</v>
      </c>
      <c r="AD23" s="28" t="e">
        <f>IF(AND(S23=1,('6. Trigger species (at site)'!F28/('5. Trigger species (global)'!H26)&gt;=0.001),'6. Trigger species (at site)'!D28&gt;4,'5. Trigger species (global)'!E26=lookups!$F$3),1,0)</f>
        <v>#DIV/0!</v>
      </c>
      <c r="AE23" s="3" t="e">
        <f>IF(AND(S23=1,('6. Trigger species (at site)'!G28/('5. Trigger species (global)'!G26)&gt;=0.001),'6. Trigger species (at site)'!C28&gt;4,'5. Trigger species (global)'!E26=lookups!$F$3),1,0)</f>
        <v>#DIV/0!</v>
      </c>
      <c r="AF23" s="28" t="e">
        <f>IF(AND(T23=1,('6. Trigger species (at site)'!E28/('5. Trigger species (global)'!I26)&gt;=0.002),'6. Trigger species (at site)'!C28&gt;9,'5. Trigger species (global)'!E26=lookups!$F$3),1,0)</f>
        <v>#DIV/0!</v>
      </c>
      <c r="AG23" s="28" t="e">
        <f>IF(AND(T23=1,('6. Trigger species (at site)'!F28/('5. Trigger species (global)'!H26)&gt;=0.002),'6. Trigger species (at site)'!D28&gt;9,'5. Trigger species (global)'!E26=lookups!$F$3),1,0)</f>
        <v>#DIV/0!</v>
      </c>
      <c r="AH23" s="28" t="e">
        <f>IF(AND(T23=1,('6. Trigger species (at site)'!G28/('5. Trigger species (global)'!G26)&gt;=0.002),'6. Trigger species (at site)'!C28&gt;9,'5. Trigger species (global)'!E26=lookups!$F$3),1,0)</f>
        <v>#DIV/0!</v>
      </c>
      <c r="AI23" s="3" t="e">
        <f>IF(AND(S23=1,('6. Trigger species (at site)'!E28/('5. Trigger species (global)'!I26)&gt;=0.95)),1,0)</f>
        <v>#DIV/0!</v>
      </c>
      <c r="AJ23" s="3" t="e">
        <f>IF(AND(S23=1,('6. Trigger species (at site)'!F28/('5. Trigger species (global)'!H26)&gt;=0.95)),1,0)</f>
        <v>#DIV/0!</v>
      </c>
      <c r="AK23" s="3" t="e">
        <f>IF(AND(S23=1,('6. Trigger species (at site)'!G28/('5. Trigger species (global)'!G26)&gt;=0.95)),1,0)</f>
        <v>#DIV/0!</v>
      </c>
      <c r="AL23" s="3" t="e">
        <f>IF(AND('6. Trigger species (at site)'!E28/('5. Trigger species (global)'!I26)&gt;=0.1,'6. Trigger species (at site)'!C28&gt;9,$R23=1),1,0)</f>
        <v>#DIV/0!</v>
      </c>
      <c r="AM23" s="3" t="e">
        <f>IF(AND('6. Trigger species (at site)'!F28/('5. Trigger species (global)'!H26)&gt;=0.1,'6. Trigger species (at site)'!D28&gt;9,$R23=1),1,0)</f>
        <v>#DIV/0!</v>
      </c>
      <c r="AN23" s="3" t="e">
        <f>IF(AND('6. Trigger species (at site)'!G28/('5. Trigger species (global)'!G26)&gt;=0.1,'6. Trigger species (at site)'!C28&gt;9,R23=1),1,0)</f>
        <v>#DIV/0!</v>
      </c>
      <c r="AO23" s="3" t="e">
        <f>IF(AND('5. Trigger species (global)'!$K26=lookups!$F$3,'6. Trigger species (at site)'!E28/('5. Trigger species (global)'!I26)&gt;=0.01,R23=1),1,0)</f>
        <v>#DIV/0!</v>
      </c>
      <c r="AP23" s="3" t="e">
        <f>IF(AND('5. Trigger species (global)'!$K26=lookups!$F$3,'6. Trigger species (at site)'!F28/('5. Trigger species (global)'!H26)&gt;=0.01,R23=1),1,0)</f>
        <v>#DIV/0!</v>
      </c>
      <c r="AQ23" s="3" t="e">
        <f>IF(AND('5. Trigger species (global)'!$K26=lookups!$F$3,'6. Trigger species (at site)'!G28/('5. Trigger species (global)'!G26)&gt;=0.01,R23=1),1,0)</f>
        <v>#DIV/0!</v>
      </c>
      <c r="AR23" s="3" t="e">
        <f>IF(AND(R23=1,BH23=$O$24,'5. Trigger species (global)'!L26=lookups!$F$3,'6. Trigger species (at site)'!E28/('5. Trigger species (global)'!I26)&gt;=0.005),1,0)</f>
        <v>#N/A</v>
      </c>
      <c r="AS23" s="3" t="e">
        <f>IF(AND(R23=1,BH23=$O$24,'5. Trigger species (global)'!L26=lookups!$F$3,'6. Trigger species (at site)'!F28/('5. Trigger species (global)'!H26)&gt;=0.005),1,0)</f>
        <v>#N/A</v>
      </c>
      <c r="AT23" s="3" t="e">
        <f>IF(AND(R23=1,BH23=$O$24,'5. Trigger species (global)'!L26=lookups!$F$3,'6. Trigger species (at site)'!G28/('5. Trigger species (global)'!G26)&gt;=0.005),1,0)</f>
        <v>#N/A</v>
      </c>
      <c r="AU23" s="3" t="e">
        <f>IF(AND('6. Trigger species (at site)'!C28&gt;=5,BH23=$O$25,'5. Trigger species (global)'!L26=lookups!$F$3),1,0)</f>
        <v>#N/A</v>
      </c>
      <c r="AV23" s="3">
        <f>IF(AND(R23=1,'6. Trigger species (at site)'!Y28=1),1,0)</f>
        <v>0</v>
      </c>
      <c r="AW23" s="3" t="e">
        <f>IF(AND('6. Trigger species (at site)'!Z28=1,'6. Trigger species (at site)'!E28/('5. Trigger species (global)'!I26)&gt;=0.01,'5. Trigger species (global)'!F26=lookups!$H$9),1,0)</f>
        <v>#DIV/0!</v>
      </c>
      <c r="AX23" s="3" t="e">
        <f>IF(AND('6. Trigger species (at site)'!Z28=1,'6. Trigger species (at site)'!F28/('5. Trigger species (global)'!H26)&gt;=0.01,'5. Trigger species (global)'!F26=lookups!$H$9),1,0)</f>
        <v>#DIV/0!</v>
      </c>
      <c r="AY23" s="3" t="e">
        <f>IF(AND('6. Trigger species (at site)'!Z28=1,'6. Trigger species (at site)'!G28/('5. Trigger species (global)'!G26)&gt;=0.01,'5. Trigger species (global)'!F26=lookups!$H$9),1,0)</f>
        <v>#DIV/0!</v>
      </c>
      <c r="AZ23" s="3">
        <f>IF(AND('6. Trigger species (at site)'!Z28=1,'6. Trigger species (at site)'!AA28=1,'5. Trigger species (global)'!F26=lookups!$H$9),1,0)</f>
        <v>0</v>
      </c>
      <c r="BA23" s="3" t="e">
        <f>IF(AND('6. Trigger species (at site)'!L28=lookups!$G$41,'6. Trigger species (at site)'!D28=lookups!$H$9,('6. Trigger species (at site)'!E28/('5. Trigger species (global)'!I26))&gt;=0.1),1,0)</f>
        <v>#DIV/0!</v>
      </c>
      <c r="BB23" s="3" t="e">
        <f>IF(AND('6. Trigger species (at site)'!L28=lookups!$G$41,'6. Trigger species (at site)'!D28=lookups!$H$9,('6. Trigger species (at site)'!F28/('5. Trigger species (global)'!H26))&gt;=0.1),1,0)</f>
        <v>#DIV/0!</v>
      </c>
      <c r="BC23" s="3" t="e">
        <f>IF(AND('6. Trigger species (at site)'!L28=lookups!$G$41,'6. Trigger species (at site)'!D28=lookups!$H$9,('6. Trigger species (at site)'!G28/('5. Trigger species (global)'!G26))&gt;=0.1),1,0)</f>
        <v>#DIV/0!</v>
      </c>
      <c r="BD23" s="3" t="e">
        <f>IF(AND('6. Trigger species (at site)'!L28=lookups!$G$42,'6. Trigger species (at site)'!D28=lookups!$H$9,('6. Trigger species (at site)'!E28/('5. Trigger species (global)'!I26))&gt;=0.1),1,0)</f>
        <v>#DIV/0!</v>
      </c>
      <c r="BE23" s="3" t="e">
        <f>IF(AND('6. Trigger species (at site)'!L28=lookups!$G$42,'6. Trigger species (at site)'!D28=lookups!$H$9,('6. Trigger species (at site)'!F28/('5. Trigger species (global)'!H26))&gt;=0.1),1,0)</f>
        <v>#DIV/0!</v>
      </c>
      <c r="BF23" s="3" t="e">
        <f>IF(AND('6. Trigger species (at site)'!L28=lookups!$G$42,'6. Trigger species (at site)'!D28=lookups!$H$9,('6. Trigger species (at site)'!G28/('5. Trigger species (global)'!G26))&gt;=0.1),1,0)</f>
        <v>#DIV/0!</v>
      </c>
      <c r="BG23" s="3">
        <f>'5. Trigger species (global)'!C26</f>
        <v>0</v>
      </c>
      <c r="BH23" s="3" t="e">
        <f t="shared" si="4"/>
        <v>#N/A</v>
      </c>
      <c r="CE23" s="3">
        <f>'5. Trigger species (global)'!F27</f>
        <v>0</v>
      </c>
      <c r="CF23" s="3">
        <f t="shared" si="1"/>
        <v>1</v>
      </c>
      <c r="CG23" s="3" t="str">
        <f>'6. Trigger species (at site)'!L29</f>
        <v>Regularly held by site</v>
      </c>
      <c r="CH23" s="3">
        <f t="shared" si="2"/>
        <v>1</v>
      </c>
      <c r="CI23" s="3">
        <f t="shared" si="3"/>
        <v>0</v>
      </c>
    </row>
    <row r="24" spans="1:87" ht="14.25" x14ac:dyDescent="0.45">
      <c r="A24" s="3" t="s">
        <v>47</v>
      </c>
      <c r="E24" s="3" t="s">
        <v>313</v>
      </c>
      <c r="H24" s="3" t="s">
        <v>329</v>
      </c>
      <c r="I24" s="3" t="s">
        <v>409</v>
      </c>
      <c r="K24" s="22" t="s">
        <v>468</v>
      </c>
      <c r="M24" s="3" t="s">
        <v>384</v>
      </c>
      <c r="O24" s="3" t="s">
        <v>408</v>
      </c>
      <c r="P24" s="3" t="e">
        <f>IF('5. Trigger species (global)'!#REF!=lookups!M24,1,2)</f>
        <v>#REF!</v>
      </c>
      <c r="R24" s="3">
        <f>'6. Trigger species (at site)'!X29</f>
        <v>1</v>
      </c>
      <c r="S24" s="3">
        <f>IF(OR('5. Trigger species (global)'!D27=lookups!$E$43,'5. Trigger species (global)'!D27=lookups!$E$44),1,0)</f>
        <v>0</v>
      </c>
      <c r="T24" s="3">
        <f>IF('5. Trigger species (global)'!D27=lookups!$E$42,1,0)</f>
        <v>0</v>
      </c>
      <c r="U24" s="3">
        <f>IF(AND(S24=1,'5. Trigger species (global)'!$E$5=lookups!$H$3),1,0)</f>
        <v>0</v>
      </c>
      <c r="V24" s="3">
        <f>IF(AND(T24=1,'5. Trigger species (global)'!$E$5=lookups!$H$3),1,0)</f>
        <v>0</v>
      </c>
      <c r="W24" s="3" t="e">
        <f>IF(AND(S24=1,('6. Trigger species (at site)'!E29/(('5. Trigger species (global)'!I27))&gt;=0.005),'6. Trigger species (at site)'!C29&gt;4),1,0)</f>
        <v>#DIV/0!</v>
      </c>
      <c r="X24" s="28" t="e">
        <f>IF(AND(S24=1,('6. Trigger species (at site)'!F29/(('5. Trigger species (global)'!H27))&gt;=0.005),'6. Trigger species (at site)'!C29&gt;4),1,0)</f>
        <v>#DIV/0!</v>
      </c>
      <c r="Y24" s="3" t="e">
        <f>IF(AND(S24=1,('6. Trigger species (at site)'!G29/('5. Trigger species (global)'!G27)&gt;=0.005),'6. Trigger species (at site)'!C29&gt;4),1,0)</f>
        <v>#DIV/0!</v>
      </c>
      <c r="Z24" s="28" t="e">
        <f>IF(AND(T24=1,('6. Trigger species (at site)'!E29/('5. Trigger species (global)'!I27)&gt;=0.01),'6. Trigger species (at site)'!C29&gt;9),1,0)</f>
        <v>#DIV/0!</v>
      </c>
      <c r="AA24" s="28" t="e">
        <f>IF(AND(T24=1,('6. Trigger species (at site)'!F29/('5. Trigger species (global)'!H27)&gt;=0.01),'6. Trigger species (at site)'!C29&gt;9),1,0)</f>
        <v>#DIV/0!</v>
      </c>
      <c r="AB24" s="28" t="e">
        <f>IF(AND(T24=1,('6. Trigger species (at site)'!G29/('5. Trigger species (global)'!G27)&gt;=0.01),'6. Trigger species (at site)'!C29&gt;9),1,0)</f>
        <v>#DIV/0!</v>
      </c>
      <c r="AC24" s="3" t="e">
        <f>IF(AND(S24=1,('6. Trigger species (at site)'!E29/('5. Trigger species (global)'!I27)&gt;=0.001),'6. Trigger species (at site)'!C29&gt;4,'5. Trigger species (global)'!E27=lookups!$F$3),1,0)</f>
        <v>#DIV/0!</v>
      </c>
      <c r="AD24" s="28" t="e">
        <f>IF(AND(S24=1,('6. Trigger species (at site)'!F29/('5. Trigger species (global)'!H27)&gt;=0.001),'6. Trigger species (at site)'!D29&gt;4,'5. Trigger species (global)'!E27=lookups!$F$3),1,0)</f>
        <v>#DIV/0!</v>
      </c>
      <c r="AE24" s="3" t="e">
        <f>IF(AND(S24=1,('6. Trigger species (at site)'!G29/('5. Trigger species (global)'!G27)&gt;=0.001),'6. Trigger species (at site)'!C29&gt;4,'5. Trigger species (global)'!E27=lookups!$F$3),1,0)</f>
        <v>#DIV/0!</v>
      </c>
      <c r="AF24" s="28" t="e">
        <f>IF(AND(T24=1,('6. Trigger species (at site)'!E29/('5. Trigger species (global)'!I27)&gt;=0.002),'6. Trigger species (at site)'!C29&gt;9,'5. Trigger species (global)'!E27=lookups!$F$3),1,0)</f>
        <v>#DIV/0!</v>
      </c>
      <c r="AG24" s="28" t="e">
        <f>IF(AND(T24=1,('6. Trigger species (at site)'!F29/('5. Trigger species (global)'!H27)&gt;=0.002),'6. Trigger species (at site)'!D29&gt;9,'5. Trigger species (global)'!E27=lookups!$F$3),1,0)</f>
        <v>#DIV/0!</v>
      </c>
      <c r="AH24" s="28" t="e">
        <f>IF(AND(T24=1,('6. Trigger species (at site)'!G29/('5. Trigger species (global)'!G27)&gt;=0.002),'6. Trigger species (at site)'!C29&gt;9,'5. Trigger species (global)'!E27=lookups!$F$3),1,0)</f>
        <v>#DIV/0!</v>
      </c>
      <c r="AI24" s="3" t="e">
        <f>IF(AND(S24=1,('6. Trigger species (at site)'!E29/('5. Trigger species (global)'!I27)&gt;=0.95)),1,0)</f>
        <v>#DIV/0!</v>
      </c>
      <c r="AJ24" s="3" t="e">
        <f>IF(AND(S24=1,('6. Trigger species (at site)'!F29/('5. Trigger species (global)'!H27)&gt;=0.95)),1,0)</f>
        <v>#DIV/0!</v>
      </c>
      <c r="AK24" s="3" t="e">
        <f>IF(AND(S24=1,('6. Trigger species (at site)'!G29/('5. Trigger species (global)'!G27)&gt;=0.95)),1,0)</f>
        <v>#DIV/0!</v>
      </c>
      <c r="AL24" s="3" t="e">
        <f>IF(AND('6. Trigger species (at site)'!E29/('5. Trigger species (global)'!I27)&gt;=0.1,'6. Trigger species (at site)'!C29&gt;9,$R24=1),1,0)</f>
        <v>#DIV/0!</v>
      </c>
      <c r="AM24" s="3" t="e">
        <f>IF(AND('6. Trigger species (at site)'!F29/('5. Trigger species (global)'!H27)&gt;=0.1,'6. Trigger species (at site)'!D29&gt;9,$R24=1),1,0)</f>
        <v>#DIV/0!</v>
      </c>
      <c r="AN24" s="3" t="e">
        <f>IF(AND('6. Trigger species (at site)'!G29/('5. Trigger species (global)'!G27)&gt;=0.1,'6. Trigger species (at site)'!C29&gt;9,R24=1),1,0)</f>
        <v>#DIV/0!</v>
      </c>
      <c r="AO24" s="3" t="e">
        <f>IF(AND('5. Trigger species (global)'!$K27=lookups!$F$3,'6. Trigger species (at site)'!E29/('5. Trigger species (global)'!I27)&gt;=0.01,R24=1),1,0)</f>
        <v>#DIV/0!</v>
      </c>
      <c r="AP24" s="3" t="e">
        <f>IF(AND('5. Trigger species (global)'!$K27=lookups!$F$3,'6. Trigger species (at site)'!F29/('5. Trigger species (global)'!H27)&gt;=0.01,R24=1),1,0)</f>
        <v>#DIV/0!</v>
      </c>
      <c r="AQ24" s="3" t="e">
        <f>IF(AND('5. Trigger species (global)'!$K27=lookups!$F$3,'6. Trigger species (at site)'!G29/('5. Trigger species (global)'!G27)&gt;=0.01,R24=1),1,0)</f>
        <v>#DIV/0!</v>
      </c>
      <c r="AR24" s="3" t="e">
        <f>IF(AND(R24=1,BH24=$O$24,'5. Trigger species (global)'!L27=lookups!$F$3,'6. Trigger species (at site)'!E29/('5. Trigger species (global)'!I27)&gt;=0.005),1,0)</f>
        <v>#N/A</v>
      </c>
      <c r="AS24" s="3" t="e">
        <f>IF(AND(R24=1,BH24=$O$24,'5. Trigger species (global)'!L27=lookups!$F$3,'6. Trigger species (at site)'!F29/('5. Trigger species (global)'!H27)&gt;=0.005),1,0)</f>
        <v>#N/A</v>
      </c>
      <c r="AT24" s="3" t="e">
        <f>IF(AND(R24=1,BH24=$O$24,'5. Trigger species (global)'!L27=lookups!$F$3,'6. Trigger species (at site)'!G29/('5. Trigger species (global)'!G27)&gt;=0.005),1,0)</f>
        <v>#N/A</v>
      </c>
      <c r="AU24" s="3" t="e">
        <f>IF(AND('6. Trigger species (at site)'!C29&gt;=5,BH24=$O$25,'5. Trigger species (global)'!L27=lookups!$F$3),1,0)</f>
        <v>#N/A</v>
      </c>
      <c r="AV24" s="3">
        <f>IF(AND(R24=1,'6. Trigger species (at site)'!Y29=1),1,0)</f>
        <v>0</v>
      </c>
      <c r="AW24" s="3" t="e">
        <f>IF(AND('6. Trigger species (at site)'!Z29=1,'6. Trigger species (at site)'!E29/('5. Trigger species (global)'!I27)&gt;=0.01,'5. Trigger species (global)'!F27=lookups!$H$9),1,0)</f>
        <v>#DIV/0!</v>
      </c>
      <c r="AX24" s="3" t="e">
        <f>IF(AND('6. Trigger species (at site)'!Z29=1,'6. Trigger species (at site)'!F29/('5. Trigger species (global)'!H27)&gt;=0.01,'5. Trigger species (global)'!F27=lookups!$H$9),1,0)</f>
        <v>#DIV/0!</v>
      </c>
      <c r="AY24" s="3" t="e">
        <f>IF(AND('6. Trigger species (at site)'!Z29=1,'6. Trigger species (at site)'!G29/('5. Trigger species (global)'!G27)&gt;=0.01,'5. Trigger species (global)'!F27=lookups!$H$9),1,0)</f>
        <v>#DIV/0!</v>
      </c>
      <c r="AZ24" s="3">
        <f>IF(AND('6. Trigger species (at site)'!Z29=1,'6. Trigger species (at site)'!AA29=1,'5. Trigger species (global)'!F27=lookups!$H$9),1,0)</f>
        <v>0</v>
      </c>
      <c r="BA24" s="3" t="e">
        <f>IF(AND('6. Trigger species (at site)'!L29=lookups!$G$41,'6. Trigger species (at site)'!D29=lookups!$H$9,('6. Trigger species (at site)'!E29/('5. Trigger species (global)'!I27))&gt;=0.1),1,0)</f>
        <v>#DIV/0!</v>
      </c>
      <c r="BB24" s="3" t="e">
        <f>IF(AND('6. Trigger species (at site)'!L29=lookups!$G$41,'6. Trigger species (at site)'!D29=lookups!$H$9,('6. Trigger species (at site)'!F29/('5. Trigger species (global)'!H27))&gt;=0.1),1,0)</f>
        <v>#DIV/0!</v>
      </c>
      <c r="BC24" s="3" t="e">
        <f>IF(AND('6. Trigger species (at site)'!L29=lookups!$G$41,'6. Trigger species (at site)'!D29=lookups!$H$9,('6. Trigger species (at site)'!G29/('5. Trigger species (global)'!G27))&gt;=0.1),1,0)</f>
        <v>#DIV/0!</v>
      </c>
      <c r="BD24" s="3" t="e">
        <f>IF(AND('6. Trigger species (at site)'!L29=lookups!$G$42,'6. Trigger species (at site)'!D29=lookups!$H$9,('6. Trigger species (at site)'!E29/('5. Trigger species (global)'!I27))&gt;=0.1),1,0)</f>
        <v>#DIV/0!</v>
      </c>
      <c r="BE24" s="3" t="e">
        <f>IF(AND('6. Trigger species (at site)'!L29=lookups!$G$42,'6. Trigger species (at site)'!D29=lookups!$H$9,('6. Trigger species (at site)'!F29/('5. Trigger species (global)'!H27))&gt;=0.1),1,0)</f>
        <v>#DIV/0!</v>
      </c>
      <c r="BF24" s="3" t="e">
        <f>IF(AND('6. Trigger species (at site)'!L29=lookups!$G$42,'6. Trigger species (at site)'!D29=lookups!$H$9,('6. Trigger species (at site)'!G29/('5. Trigger species (global)'!G27))&gt;=0.1),1,0)</f>
        <v>#DIV/0!</v>
      </c>
      <c r="BG24" s="3">
        <f>'5. Trigger species (global)'!C27</f>
        <v>0</v>
      </c>
      <c r="BH24" s="3" t="e">
        <f t="shared" si="4"/>
        <v>#N/A</v>
      </c>
      <c r="CE24" s="3">
        <f>'5. Trigger species (global)'!F28</f>
        <v>0</v>
      </c>
      <c r="CF24" s="3">
        <f t="shared" si="1"/>
        <v>1</v>
      </c>
      <c r="CG24" s="3" t="str">
        <f>'6. Trigger species (at site)'!L30</f>
        <v>Regularly held by site</v>
      </c>
      <c r="CH24" s="3">
        <f t="shared" si="2"/>
        <v>1</v>
      </c>
      <c r="CI24" s="3">
        <f t="shared" si="3"/>
        <v>0</v>
      </c>
    </row>
    <row r="25" spans="1:87" ht="14.25" x14ac:dyDescent="0.45">
      <c r="A25" s="3" t="s">
        <v>48</v>
      </c>
      <c r="E25" s="3" t="s">
        <v>314</v>
      </c>
      <c r="H25" s="3" t="s">
        <v>330</v>
      </c>
      <c r="I25" s="3" t="s">
        <v>408</v>
      </c>
      <c r="K25" s="21" t="s">
        <v>366</v>
      </c>
      <c r="M25" s="3" t="s">
        <v>385</v>
      </c>
      <c r="O25" s="3" t="s">
        <v>409</v>
      </c>
      <c r="R25" s="3">
        <f>'6. Trigger species (at site)'!X30</f>
        <v>1</v>
      </c>
      <c r="S25" s="3">
        <f>IF(OR('5. Trigger species (global)'!D28=lookups!$E$43,'5. Trigger species (global)'!D28=lookups!$E$44),1,0)</f>
        <v>0</v>
      </c>
      <c r="T25" s="3">
        <f>IF('5. Trigger species (global)'!D28=lookups!$E$42,1,0)</f>
        <v>0</v>
      </c>
      <c r="U25" s="3">
        <f>IF(AND(S25=1,'5. Trigger species (global)'!$E$5=lookups!$H$3),1,0)</f>
        <v>0</v>
      </c>
      <c r="V25" s="3">
        <f>IF(AND(T25=1,'5. Trigger species (global)'!$E$5=lookups!$H$3),1,0)</f>
        <v>0</v>
      </c>
      <c r="W25" s="3" t="e">
        <f>IF(AND(S25=1,('6. Trigger species (at site)'!E30/(('5. Trigger species (global)'!I28))&gt;=0.005),'6. Trigger species (at site)'!C30&gt;4),1,0)</f>
        <v>#DIV/0!</v>
      </c>
      <c r="X25" s="28" t="e">
        <f>IF(AND(S25=1,('6. Trigger species (at site)'!F30/(('5. Trigger species (global)'!H28))&gt;=0.005),'6. Trigger species (at site)'!C30&gt;4),1,0)</f>
        <v>#DIV/0!</v>
      </c>
      <c r="Y25" s="3" t="e">
        <f>IF(AND(S25=1,('6. Trigger species (at site)'!G30/('5. Trigger species (global)'!G28)&gt;=0.005),'6. Trigger species (at site)'!C30&gt;4),1,0)</f>
        <v>#DIV/0!</v>
      </c>
      <c r="Z25" s="28" t="e">
        <f>IF(AND(T25=1,('6. Trigger species (at site)'!E30/('5. Trigger species (global)'!I28)&gt;=0.01),'6. Trigger species (at site)'!C30&gt;9),1,0)</f>
        <v>#DIV/0!</v>
      </c>
      <c r="AA25" s="28" t="e">
        <f>IF(AND(T25=1,('6. Trigger species (at site)'!F30/('5. Trigger species (global)'!H28)&gt;=0.01),'6. Trigger species (at site)'!C30&gt;9),1,0)</f>
        <v>#DIV/0!</v>
      </c>
      <c r="AB25" s="28" t="e">
        <f>IF(AND(T25=1,('6. Trigger species (at site)'!G30/('5. Trigger species (global)'!G28)&gt;=0.01),'6. Trigger species (at site)'!C30&gt;9),1,0)</f>
        <v>#DIV/0!</v>
      </c>
      <c r="AC25" s="3" t="e">
        <f>IF(AND(S25=1,('6. Trigger species (at site)'!E30/('5. Trigger species (global)'!I28)&gt;=0.001),'6. Trigger species (at site)'!C30&gt;4,'5. Trigger species (global)'!E28=lookups!$F$3),1,0)</f>
        <v>#DIV/0!</v>
      </c>
      <c r="AD25" s="28" t="e">
        <f>IF(AND(S25=1,('6. Trigger species (at site)'!F30/('5. Trigger species (global)'!H28)&gt;=0.001),'6. Trigger species (at site)'!D30&gt;4,'5. Trigger species (global)'!E28=lookups!$F$3),1,0)</f>
        <v>#DIV/0!</v>
      </c>
      <c r="AE25" s="3" t="e">
        <f>IF(AND(S25=1,('6. Trigger species (at site)'!G30/('5. Trigger species (global)'!G28)&gt;=0.001),'6. Trigger species (at site)'!C30&gt;4,'5. Trigger species (global)'!E28=lookups!$F$3),1,0)</f>
        <v>#DIV/0!</v>
      </c>
      <c r="AF25" s="28" t="e">
        <f>IF(AND(T25=1,('6. Trigger species (at site)'!E30/('5. Trigger species (global)'!I28)&gt;=0.002),'6. Trigger species (at site)'!C30&gt;9,'5. Trigger species (global)'!E28=lookups!$F$3),1,0)</f>
        <v>#DIV/0!</v>
      </c>
      <c r="AG25" s="28" t="e">
        <f>IF(AND(T25=1,('6. Trigger species (at site)'!F30/('5. Trigger species (global)'!H28)&gt;=0.002),'6. Trigger species (at site)'!D30&gt;9,'5. Trigger species (global)'!E28=lookups!$F$3),1,0)</f>
        <v>#DIV/0!</v>
      </c>
      <c r="AH25" s="28" t="e">
        <f>IF(AND(T25=1,('6. Trigger species (at site)'!G30/('5. Trigger species (global)'!G28)&gt;=0.002),'6. Trigger species (at site)'!C30&gt;9,'5. Trigger species (global)'!E28=lookups!$F$3),1,0)</f>
        <v>#DIV/0!</v>
      </c>
      <c r="AI25" s="3" t="e">
        <f>IF(AND(S25=1,('6. Trigger species (at site)'!E30/('5. Trigger species (global)'!I28)&gt;=0.95)),1,0)</f>
        <v>#DIV/0!</v>
      </c>
      <c r="AJ25" s="3" t="e">
        <f>IF(AND(S25=1,('6. Trigger species (at site)'!F30/('5. Trigger species (global)'!H28)&gt;=0.95)),1,0)</f>
        <v>#DIV/0!</v>
      </c>
      <c r="AK25" s="3" t="e">
        <f>IF(AND(S25=1,('6. Trigger species (at site)'!G30/('5. Trigger species (global)'!G28)&gt;=0.95)),1,0)</f>
        <v>#DIV/0!</v>
      </c>
      <c r="AL25" s="3" t="e">
        <f>IF(AND('6. Trigger species (at site)'!E30/('5. Trigger species (global)'!I28)&gt;=0.1,'6. Trigger species (at site)'!C30&gt;9,$R25=1),1,0)</f>
        <v>#DIV/0!</v>
      </c>
      <c r="AM25" s="3" t="e">
        <f>IF(AND('6. Trigger species (at site)'!F30/('5. Trigger species (global)'!H28)&gt;=0.1,'6. Trigger species (at site)'!D30&gt;9,$R25=1),1,0)</f>
        <v>#DIV/0!</v>
      </c>
      <c r="AN25" s="3" t="e">
        <f>IF(AND('6. Trigger species (at site)'!G30/('5. Trigger species (global)'!G28)&gt;=0.1,'6. Trigger species (at site)'!C30&gt;9,R25=1),1,0)</f>
        <v>#DIV/0!</v>
      </c>
      <c r="AO25" s="3" t="e">
        <f>IF(AND('5. Trigger species (global)'!$K28=lookups!$F$3,'6. Trigger species (at site)'!E30/('5. Trigger species (global)'!I28)&gt;=0.01,R25=1),1,0)</f>
        <v>#DIV/0!</v>
      </c>
      <c r="AP25" s="3" t="e">
        <f>IF(AND('5. Trigger species (global)'!$K28=lookups!$F$3,'6. Trigger species (at site)'!F30/('5. Trigger species (global)'!H28)&gt;=0.01,R25=1),1,0)</f>
        <v>#DIV/0!</v>
      </c>
      <c r="AQ25" s="3" t="e">
        <f>IF(AND('5. Trigger species (global)'!$K28=lookups!$F$3,'6. Trigger species (at site)'!G30/('5. Trigger species (global)'!G28)&gt;=0.01,R25=1),1,0)</f>
        <v>#DIV/0!</v>
      </c>
      <c r="AR25" s="3" t="e">
        <f>IF(AND(R25=1,BH25=$O$24,'5. Trigger species (global)'!L28=lookups!$F$3,'6. Trigger species (at site)'!E30/('5. Trigger species (global)'!I28)&gt;=0.005),1,0)</f>
        <v>#N/A</v>
      </c>
      <c r="AS25" s="3" t="e">
        <f>IF(AND(R25=1,BH25=$O$24,'5. Trigger species (global)'!L28=lookups!$F$3,'6. Trigger species (at site)'!F30/('5. Trigger species (global)'!H28)&gt;=0.005),1,0)</f>
        <v>#N/A</v>
      </c>
      <c r="AT25" s="3" t="e">
        <f>IF(AND(R25=1,BH25=$O$24,'5. Trigger species (global)'!L28=lookups!$F$3,'6. Trigger species (at site)'!G30/('5. Trigger species (global)'!G28)&gt;=0.005),1,0)</f>
        <v>#N/A</v>
      </c>
      <c r="AU25" s="3" t="e">
        <f>IF(AND('6. Trigger species (at site)'!C30&gt;=5,BH25=$O$25,'5. Trigger species (global)'!L28=lookups!$F$3),1,0)</f>
        <v>#N/A</v>
      </c>
      <c r="AV25" s="3">
        <f>IF(AND(R25=1,'6. Trigger species (at site)'!Y30=1),1,0)</f>
        <v>0</v>
      </c>
      <c r="AW25" s="3" t="e">
        <f>IF(AND('6. Trigger species (at site)'!Z30=1,'6. Trigger species (at site)'!E30/('5. Trigger species (global)'!I28)&gt;=0.01,'5. Trigger species (global)'!F28=lookups!$H$9),1,0)</f>
        <v>#DIV/0!</v>
      </c>
      <c r="AX25" s="3" t="e">
        <f>IF(AND('6. Trigger species (at site)'!Z30=1,'6. Trigger species (at site)'!F30/('5. Trigger species (global)'!H28)&gt;=0.01,'5. Trigger species (global)'!F28=lookups!$H$9),1,0)</f>
        <v>#DIV/0!</v>
      </c>
      <c r="AY25" s="3" t="e">
        <f>IF(AND('6. Trigger species (at site)'!Z30=1,'6. Trigger species (at site)'!G30/('5. Trigger species (global)'!G28)&gt;=0.01,'5. Trigger species (global)'!F28=lookups!$H$9),1,0)</f>
        <v>#DIV/0!</v>
      </c>
      <c r="AZ25" s="3">
        <f>IF(AND('6. Trigger species (at site)'!Z30=1,'6. Trigger species (at site)'!AA30=1,'5. Trigger species (global)'!F28=lookups!$H$9),1,0)</f>
        <v>0</v>
      </c>
      <c r="BA25" s="3" t="e">
        <f>IF(AND('6. Trigger species (at site)'!L30=lookups!$G$41,'6. Trigger species (at site)'!D30=lookups!$H$9,('6. Trigger species (at site)'!E30/('5. Trigger species (global)'!I28))&gt;=0.1),1,0)</f>
        <v>#DIV/0!</v>
      </c>
      <c r="BB25" s="3" t="e">
        <f>IF(AND('6. Trigger species (at site)'!L30=lookups!$G$41,'6. Trigger species (at site)'!D30=lookups!$H$9,('6. Trigger species (at site)'!F30/('5. Trigger species (global)'!H28))&gt;=0.1),1,0)</f>
        <v>#DIV/0!</v>
      </c>
      <c r="BC25" s="3" t="e">
        <f>IF(AND('6. Trigger species (at site)'!L30=lookups!$G$41,'6. Trigger species (at site)'!D30=lookups!$H$9,('6. Trigger species (at site)'!G30/('5. Trigger species (global)'!G28))&gt;=0.1),1,0)</f>
        <v>#DIV/0!</v>
      </c>
      <c r="BD25" s="3" t="e">
        <f>IF(AND('6. Trigger species (at site)'!L30=lookups!$G$42,'6. Trigger species (at site)'!D30=lookups!$H$9,('6. Trigger species (at site)'!E30/('5. Trigger species (global)'!I28))&gt;=0.1),1,0)</f>
        <v>#DIV/0!</v>
      </c>
      <c r="BE25" s="3" t="e">
        <f>IF(AND('6. Trigger species (at site)'!L30=lookups!$G$42,'6. Trigger species (at site)'!D30=lookups!$H$9,('6. Trigger species (at site)'!F30/('5. Trigger species (global)'!H28))&gt;=0.1),1,0)</f>
        <v>#DIV/0!</v>
      </c>
      <c r="BF25" s="3" t="e">
        <f>IF(AND('6. Trigger species (at site)'!L30=lookups!$G$42,'6. Trigger species (at site)'!D30=lookups!$H$9,('6. Trigger species (at site)'!G30/('5. Trigger species (global)'!G28))&gt;=0.1),1,0)</f>
        <v>#DIV/0!</v>
      </c>
      <c r="BG25" s="3">
        <f>'5. Trigger species (global)'!C28</f>
        <v>0</v>
      </c>
      <c r="BH25" s="3" t="e">
        <f t="shared" si="4"/>
        <v>#N/A</v>
      </c>
      <c r="CE25" s="3">
        <f>'5. Trigger species (global)'!F29</f>
        <v>0</v>
      </c>
      <c r="CF25" s="3">
        <f t="shared" si="1"/>
        <v>1</v>
      </c>
      <c r="CG25" s="3" t="str">
        <f>'6. Trigger species (at site)'!L31</f>
        <v>Regularly held by site</v>
      </c>
      <c r="CH25" s="3">
        <f t="shared" si="2"/>
        <v>1</v>
      </c>
      <c r="CI25" s="3">
        <f t="shared" si="3"/>
        <v>0</v>
      </c>
    </row>
    <row r="26" spans="1:87" ht="14.25" x14ac:dyDescent="0.45">
      <c r="A26" s="3" t="s">
        <v>49</v>
      </c>
      <c r="E26" s="3" t="s">
        <v>315</v>
      </c>
      <c r="H26" s="3" t="s">
        <v>331</v>
      </c>
      <c r="I26" s="3" t="s">
        <v>408</v>
      </c>
      <c r="K26" s="3" t="s">
        <v>367</v>
      </c>
      <c r="R26" s="3">
        <f>'6. Trigger species (at site)'!X31</f>
        <v>1</v>
      </c>
      <c r="S26" s="3">
        <f>IF(OR('5. Trigger species (global)'!D29=lookups!$E$43,'5. Trigger species (global)'!D29=lookups!$E$44),1,0)</f>
        <v>0</v>
      </c>
      <c r="T26" s="3">
        <f>IF('5. Trigger species (global)'!D29=lookups!$E$42,1,0)</f>
        <v>0</v>
      </c>
      <c r="U26" s="3">
        <f>IF(AND(S26=1,'5. Trigger species (global)'!$E$5=lookups!$H$3),1,0)</f>
        <v>0</v>
      </c>
      <c r="V26" s="3">
        <f>IF(AND(T26=1,'5. Trigger species (global)'!$E$5=lookups!$H$3),1,0)</f>
        <v>0</v>
      </c>
      <c r="W26" s="3" t="e">
        <f>IF(AND(S26=1,('6. Trigger species (at site)'!E31/(('5. Trigger species (global)'!I29))&gt;=0.005),'6. Trigger species (at site)'!C31&gt;4),1,0)</f>
        <v>#DIV/0!</v>
      </c>
      <c r="X26" s="28" t="e">
        <f>IF(AND(S26=1,('6. Trigger species (at site)'!F31/(('5. Trigger species (global)'!H29))&gt;=0.005),'6. Trigger species (at site)'!C31&gt;4),1,0)</f>
        <v>#DIV/0!</v>
      </c>
      <c r="Y26" s="3" t="e">
        <f>IF(AND(S26=1,('6. Trigger species (at site)'!G31/('5. Trigger species (global)'!G29)&gt;=0.005),'6. Trigger species (at site)'!C31&gt;4),1,0)</f>
        <v>#DIV/0!</v>
      </c>
      <c r="Z26" s="28" t="e">
        <f>IF(AND(T26=1,('6. Trigger species (at site)'!E31/('5. Trigger species (global)'!I29)&gt;=0.01),'6. Trigger species (at site)'!C31&gt;9),1,0)</f>
        <v>#DIV/0!</v>
      </c>
      <c r="AA26" s="28" t="e">
        <f>IF(AND(T26=1,('6. Trigger species (at site)'!F31/('5. Trigger species (global)'!H29)&gt;=0.01),'6. Trigger species (at site)'!C31&gt;9),1,0)</f>
        <v>#DIV/0!</v>
      </c>
      <c r="AB26" s="28" t="e">
        <f>IF(AND(T26=1,('6. Trigger species (at site)'!G31/('5. Trigger species (global)'!G29)&gt;=0.01),'6. Trigger species (at site)'!C31&gt;9),1,0)</f>
        <v>#DIV/0!</v>
      </c>
      <c r="AC26" s="3" t="e">
        <f>IF(AND(S26=1,('6. Trigger species (at site)'!E31/('5. Trigger species (global)'!I29)&gt;=0.001),'6. Trigger species (at site)'!C31&gt;4,'5. Trigger species (global)'!E29=lookups!$F$3),1,0)</f>
        <v>#DIV/0!</v>
      </c>
      <c r="AD26" s="28" t="e">
        <f>IF(AND(S26=1,('6. Trigger species (at site)'!F31/('5. Trigger species (global)'!H29)&gt;=0.001),'6. Trigger species (at site)'!D31&gt;4,'5. Trigger species (global)'!E29=lookups!$F$3),1,0)</f>
        <v>#DIV/0!</v>
      </c>
      <c r="AE26" s="3" t="e">
        <f>IF(AND(S26=1,('6. Trigger species (at site)'!G31/('5. Trigger species (global)'!G29)&gt;=0.001),'6. Trigger species (at site)'!C31&gt;4,'5. Trigger species (global)'!E29=lookups!$F$3),1,0)</f>
        <v>#DIV/0!</v>
      </c>
      <c r="AF26" s="28" t="e">
        <f>IF(AND(T26=1,('6. Trigger species (at site)'!E31/('5. Trigger species (global)'!I29)&gt;=0.002),'6. Trigger species (at site)'!C31&gt;9,'5. Trigger species (global)'!E29=lookups!$F$3),1,0)</f>
        <v>#DIV/0!</v>
      </c>
      <c r="AG26" s="28" t="e">
        <f>IF(AND(T26=1,('6. Trigger species (at site)'!F31/('5. Trigger species (global)'!H29)&gt;=0.002),'6. Trigger species (at site)'!D31&gt;9,'5. Trigger species (global)'!E29=lookups!$F$3),1,0)</f>
        <v>#DIV/0!</v>
      </c>
      <c r="AH26" s="28" t="e">
        <f>IF(AND(T26=1,('6. Trigger species (at site)'!G31/('5. Trigger species (global)'!G29)&gt;=0.002),'6. Trigger species (at site)'!C31&gt;9,'5. Trigger species (global)'!E29=lookups!$F$3),1,0)</f>
        <v>#DIV/0!</v>
      </c>
      <c r="AI26" s="3" t="e">
        <f>IF(AND(S26=1,('6. Trigger species (at site)'!E31/('5. Trigger species (global)'!I29)&gt;=0.95)),1,0)</f>
        <v>#DIV/0!</v>
      </c>
      <c r="AJ26" s="3" t="e">
        <f>IF(AND(S26=1,('6. Trigger species (at site)'!F31/('5. Trigger species (global)'!H29)&gt;=0.95)),1,0)</f>
        <v>#DIV/0!</v>
      </c>
      <c r="AK26" s="3" t="e">
        <f>IF(AND(S26=1,('6. Trigger species (at site)'!G31/('5. Trigger species (global)'!G29)&gt;=0.95)),1,0)</f>
        <v>#DIV/0!</v>
      </c>
      <c r="AL26" s="3" t="e">
        <f>IF(AND('6. Trigger species (at site)'!E31/('5. Trigger species (global)'!I29)&gt;=0.1,'6. Trigger species (at site)'!C31&gt;9,$R26=1),1,0)</f>
        <v>#DIV/0!</v>
      </c>
      <c r="AM26" s="3" t="e">
        <f>IF(AND('6. Trigger species (at site)'!F31/('5. Trigger species (global)'!H29)&gt;=0.1,'6. Trigger species (at site)'!D31&gt;9,$R26=1),1,0)</f>
        <v>#DIV/0!</v>
      </c>
      <c r="AN26" s="3" t="e">
        <f>IF(AND('6. Trigger species (at site)'!G31/('5. Trigger species (global)'!G29)&gt;=0.1,'6. Trigger species (at site)'!C31&gt;9,R26=1),1,0)</f>
        <v>#DIV/0!</v>
      </c>
      <c r="AO26" s="3" t="e">
        <f>IF(AND('5. Trigger species (global)'!$K29=lookups!$F$3,'6. Trigger species (at site)'!E31/('5. Trigger species (global)'!I29)&gt;=0.01,R26=1),1,0)</f>
        <v>#DIV/0!</v>
      </c>
      <c r="AP26" s="3" t="e">
        <f>IF(AND('5. Trigger species (global)'!$K29=lookups!$F$3,'6. Trigger species (at site)'!F31/('5. Trigger species (global)'!H29)&gt;=0.01,R26=1),1,0)</f>
        <v>#DIV/0!</v>
      </c>
      <c r="AQ26" s="3" t="e">
        <f>IF(AND('5. Trigger species (global)'!$K29=lookups!$F$3,'6. Trigger species (at site)'!G31/('5. Trigger species (global)'!G29)&gt;=0.01,R26=1),1,0)</f>
        <v>#DIV/0!</v>
      </c>
      <c r="AR26" s="3" t="e">
        <f>IF(AND(R26=1,BH26=$O$24,'5. Trigger species (global)'!L29=lookups!$F$3,'6. Trigger species (at site)'!E31/('5. Trigger species (global)'!I29)&gt;=0.005),1,0)</f>
        <v>#N/A</v>
      </c>
      <c r="AS26" s="3" t="e">
        <f>IF(AND(R26=1,BH26=$O$24,'5. Trigger species (global)'!L29=lookups!$F$3,'6. Trigger species (at site)'!F31/('5. Trigger species (global)'!H29)&gt;=0.005),1,0)</f>
        <v>#N/A</v>
      </c>
      <c r="AT26" s="3" t="e">
        <f>IF(AND(R26=1,BH26=$O$24,'5. Trigger species (global)'!L29=lookups!$F$3,'6. Trigger species (at site)'!G31/('5. Trigger species (global)'!G29)&gt;=0.005),1,0)</f>
        <v>#N/A</v>
      </c>
      <c r="AU26" s="3" t="e">
        <f>IF(AND('6. Trigger species (at site)'!C31&gt;=5,BH26=$O$25,'5. Trigger species (global)'!L29=lookups!$F$3),1,0)</f>
        <v>#N/A</v>
      </c>
      <c r="AV26" s="3">
        <f>IF(AND(R26=1,'6. Trigger species (at site)'!Y31=1),1,0)</f>
        <v>0</v>
      </c>
      <c r="AW26" s="3" t="e">
        <f>IF(AND('6. Trigger species (at site)'!Z31=1,'6. Trigger species (at site)'!E31/('5. Trigger species (global)'!I29)&gt;=0.01,'5. Trigger species (global)'!F29=lookups!$H$9),1,0)</f>
        <v>#DIV/0!</v>
      </c>
      <c r="AX26" s="3" t="e">
        <f>IF(AND('6. Trigger species (at site)'!Z31=1,'6. Trigger species (at site)'!F31/('5. Trigger species (global)'!H29)&gt;=0.01,'5. Trigger species (global)'!F29=lookups!$H$9),1,0)</f>
        <v>#DIV/0!</v>
      </c>
      <c r="AY26" s="3" t="e">
        <f>IF(AND('6. Trigger species (at site)'!Z31=1,'6. Trigger species (at site)'!G31/('5. Trigger species (global)'!G29)&gt;=0.01,'5. Trigger species (global)'!F29=lookups!$H$9),1,0)</f>
        <v>#DIV/0!</v>
      </c>
      <c r="AZ26" s="3">
        <f>IF(AND('6. Trigger species (at site)'!Z31=1,'6. Trigger species (at site)'!AA31=1,'5. Trigger species (global)'!F29=lookups!$H$9),1,0)</f>
        <v>0</v>
      </c>
      <c r="BA26" s="3" t="e">
        <f>IF(AND('6. Trigger species (at site)'!L31=lookups!$G$41,'6. Trigger species (at site)'!D31=lookups!$H$9,('6. Trigger species (at site)'!E31/('5. Trigger species (global)'!I29))&gt;=0.1),1,0)</f>
        <v>#DIV/0!</v>
      </c>
      <c r="BB26" s="3" t="e">
        <f>IF(AND('6. Trigger species (at site)'!L31=lookups!$G$41,'6. Trigger species (at site)'!D31=lookups!$H$9,('6. Trigger species (at site)'!F31/('5. Trigger species (global)'!H29))&gt;=0.1),1,0)</f>
        <v>#DIV/0!</v>
      </c>
      <c r="BC26" s="3" t="e">
        <f>IF(AND('6. Trigger species (at site)'!L31=lookups!$G$41,'6. Trigger species (at site)'!D31=lookups!$H$9,('6. Trigger species (at site)'!G31/('5. Trigger species (global)'!G29))&gt;=0.1),1,0)</f>
        <v>#DIV/0!</v>
      </c>
      <c r="BD26" s="3" t="e">
        <f>IF(AND('6. Trigger species (at site)'!L31=lookups!$G$42,'6. Trigger species (at site)'!D31=lookups!$H$9,('6. Trigger species (at site)'!E31/('5. Trigger species (global)'!I29))&gt;=0.1),1,0)</f>
        <v>#DIV/0!</v>
      </c>
      <c r="BE26" s="3" t="e">
        <f>IF(AND('6. Trigger species (at site)'!L31=lookups!$G$42,'6. Trigger species (at site)'!D31=lookups!$H$9,('6. Trigger species (at site)'!F31/('5. Trigger species (global)'!H29))&gt;=0.1),1,0)</f>
        <v>#DIV/0!</v>
      </c>
      <c r="BF26" s="3" t="e">
        <f>IF(AND('6. Trigger species (at site)'!L31=lookups!$G$42,'6. Trigger species (at site)'!D31=lookups!$H$9,('6. Trigger species (at site)'!G31/('5. Trigger species (global)'!G29))&gt;=0.1),1,0)</f>
        <v>#DIV/0!</v>
      </c>
      <c r="BG26" s="3">
        <f>'5. Trigger species (global)'!C29</f>
        <v>0</v>
      </c>
      <c r="BH26" s="3" t="e">
        <f t="shared" si="4"/>
        <v>#N/A</v>
      </c>
      <c r="CE26" s="3">
        <f>'5. Trigger species (global)'!F30</f>
        <v>0</v>
      </c>
      <c r="CF26" s="3">
        <f t="shared" si="1"/>
        <v>1</v>
      </c>
      <c r="CG26" s="3" t="str">
        <f>'6. Trigger species (at site)'!L32</f>
        <v>Regularly held by site</v>
      </c>
      <c r="CH26" s="3">
        <f t="shared" si="2"/>
        <v>1</v>
      </c>
      <c r="CI26" s="3">
        <f t="shared" si="3"/>
        <v>0</v>
      </c>
    </row>
    <row r="27" spans="1:87" ht="14.25" x14ac:dyDescent="0.45">
      <c r="A27" s="3" t="s">
        <v>50</v>
      </c>
      <c r="E27" s="3" t="s">
        <v>316</v>
      </c>
      <c r="H27" s="3" t="s">
        <v>332</v>
      </c>
      <c r="I27" s="3" t="s">
        <v>409</v>
      </c>
      <c r="K27" s="3" t="s">
        <v>368</v>
      </c>
      <c r="R27" s="3">
        <f>'6. Trigger species (at site)'!X32</f>
        <v>1</v>
      </c>
      <c r="S27" s="3">
        <f>IF(OR('5. Trigger species (global)'!D30=lookups!$E$43,'5. Trigger species (global)'!D30=lookups!$E$44),1,0)</f>
        <v>0</v>
      </c>
      <c r="T27" s="3">
        <f>IF('5. Trigger species (global)'!D30=lookups!$E$42,1,0)</f>
        <v>0</v>
      </c>
      <c r="U27" s="3">
        <f>IF(AND(S27=1,'5. Trigger species (global)'!$E$5=lookups!$H$3),1,0)</f>
        <v>0</v>
      </c>
      <c r="V27" s="3">
        <f>IF(AND(T27=1,'5. Trigger species (global)'!$E$5=lookups!$H$3),1,0)</f>
        <v>0</v>
      </c>
      <c r="W27" s="3" t="e">
        <f>IF(AND(S27=1,('6. Trigger species (at site)'!E32/(('5. Trigger species (global)'!I30))&gt;=0.005),'6. Trigger species (at site)'!C32&gt;4),1,0)</f>
        <v>#DIV/0!</v>
      </c>
      <c r="X27" s="28" t="e">
        <f>IF(AND(S27=1,('6. Trigger species (at site)'!F32/(('5. Trigger species (global)'!H30))&gt;=0.005),'6. Trigger species (at site)'!C32&gt;4),1,0)</f>
        <v>#DIV/0!</v>
      </c>
      <c r="Y27" s="3" t="e">
        <f>IF(AND(S27=1,('6. Trigger species (at site)'!G32/('5. Trigger species (global)'!G30)&gt;=0.005),'6. Trigger species (at site)'!C32&gt;4),1,0)</f>
        <v>#DIV/0!</v>
      </c>
      <c r="Z27" s="28" t="e">
        <f>IF(AND(T27=1,('6. Trigger species (at site)'!E32/('5. Trigger species (global)'!I30)&gt;=0.01),'6. Trigger species (at site)'!C32&gt;9),1,0)</f>
        <v>#DIV/0!</v>
      </c>
      <c r="AA27" s="28" t="e">
        <f>IF(AND(T27=1,('6. Trigger species (at site)'!F32/('5. Trigger species (global)'!H30)&gt;=0.01),'6. Trigger species (at site)'!C32&gt;9),1,0)</f>
        <v>#DIV/0!</v>
      </c>
      <c r="AB27" s="28" t="e">
        <f>IF(AND(T27=1,('6. Trigger species (at site)'!G32/('5. Trigger species (global)'!G30)&gt;=0.01),'6. Trigger species (at site)'!C32&gt;9),1,0)</f>
        <v>#DIV/0!</v>
      </c>
      <c r="AC27" s="3" t="e">
        <f>IF(AND(S27=1,('6. Trigger species (at site)'!E32/('5. Trigger species (global)'!I30)&gt;=0.001),'6. Trigger species (at site)'!C32&gt;4,'5. Trigger species (global)'!E30=lookups!$F$3),1,0)</f>
        <v>#DIV/0!</v>
      </c>
      <c r="AD27" s="28" t="e">
        <f>IF(AND(S27=1,('6. Trigger species (at site)'!F32/('5. Trigger species (global)'!H30)&gt;=0.001),'6. Trigger species (at site)'!D32&gt;4,'5. Trigger species (global)'!E30=lookups!$F$3),1,0)</f>
        <v>#DIV/0!</v>
      </c>
      <c r="AE27" s="3" t="e">
        <f>IF(AND(S27=1,('6. Trigger species (at site)'!G32/('5. Trigger species (global)'!G30)&gt;=0.001),'6. Trigger species (at site)'!C32&gt;4,'5. Trigger species (global)'!E30=lookups!$F$3),1,0)</f>
        <v>#DIV/0!</v>
      </c>
      <c r="AF27" s="28" t="e">
        <f>IF(AND(T27=1,('6. Trigger species (at site)'!E32/('5. Trigger species (global)'!I30)&gt;=0.002),'6. Trigger species (at site)'!C32&gt;9,'5. Trigger species (global)'!E30=lookups!$F$3),1,0)</f>
        <v>#DIV/0!</v>
      </c>
      <c r="AG27" s="28" t="e">
        <f>IF(AND(T27=1,('6. Trigger species (at site)'!F32/('5. Trigger species (global)'!H30)&gt;=0.002),'6. Trigger species (at site)'!D32&gt;9,'5. Trigger species (global)'!E30=lookups!$F$3),1,0)</f>
        <v>#DIV/0!</v>
      </c>
      <c r="AH27" s="28" t="e">
        <f>IF(AND(T27=1,('6. Trigger species (at site)'!G32/('5. Trigger species (global)'!G30)&gt;=0.002),'6. Trigger species (at site)'!C32&gt;9,'5. Trigger species (global)'!E30=lookups!$F$3),1,0)</f>
        <v>#DIV/0!</v>
      </c>
      <c r="AI27" s="3" t="e">
        <f>IF(AND(S27=1,('6. Trigger species (at site)'!E32/('5. Trigger species (global)'!I30)&gt;=0.95)),1,0)</f>
        <v>#DIV/0!</v>
      </c>
      <c r="AJ27" s="3" t="e">
        <f>IF(AND(S27=1,('6. Trigger species (at site)'!F32/('5. Trigger species (global)'!H30)&gt;=0.95)),1,0)</f>
        <v>#DIV/0!</v>
      </c>
      <c r="AK27" s="3" t="e">
        <f>IF(AND(S27=1,('6. Trigger species (at site)'!G32/('5. Trigger species (global)'!G30)&gt;=0.95)),1,0)</f>
        <v>#DIV/0!</v>
      </c>
      <c r="AL27" s="3" t="e">
        <f>IF(AND('6. Trigger species (at site)'!E32/('5. Trigger species (global)'!I30)&gt;=0.1,'6. Trigger species (at site)'!C32&gt;9,$R27=1),1,0)</f>
        <v>#DIV/0!</v>
      </c>
      <c r="AM27" s="3" t="e">
        <f>IF(AND('6. Trigger species (at site)'!F32/('5. Trigger species (global)'!H30)&gt;=0.1,'6. Trigger species (at site)'!D32&gt;9,$R27=1),1,0)</f>
        <v>#DIV/0!</v>
      </c>
      <c r="AN27" s="3" t="e">
        <f>IF(AND('6. Trigger species (at site)'!G32/('5. Trigger species (global)'!G30)&gt;=0.1,'6. Trigger species (at site)'!C32&gt;9,R27=1),1,0)</f>
        <v>#DIV/0!</v>
      </c>
      <c r="AO27" s="3" t="e">
        <f>IF(AND('5. Trigger species (global)'!$K30=lookups!$F$3,'6. Trigger species (at site)'!E32/('5. Trigger species (global)'!I30)&gt;=0.01,R27=1),1,0)</f>
        <v>#DIV/0!</v>
      </c>
      <c r="AP27" s="3" t="e">
        <f>IF(AND('5. Trigger species (global)'!$K30=lookups!$F$3,'6. Trigger species (at site)'!F32/('5. Trigger species (global)'!H30)&gt;=0.01,R27=1),1,0)</f>
        <v>#DIV/0!</v>
      </c>
      <c r="AQ27" s="3" t="e">
        <f>IF(AND('5. Trigger species (global)'!$K30=lookups!$F$3,'6. Trigger species (at site)'!G32/('5. Trigger species (global)'!G30)&gt;=0.01,R27=1),1,0)</f>
        <v>#DIV/0!</v>
      </c>
      <c r="AR27" s="3" t="e">
        <f>IF(AND(R27=1,BH27=$O$24,'5. Trigger species (global)'!L30=lookups!$F$3,'6. Trigger species (at site)'!E32/('5. Trigger species (global)'!I30)&gt;=0.005),1,0)</f>
        <v>#N/A</v>
      </c>
      <c r="AS27" s="3" t="e">
        <f>IF(AND(R27=1,BH27=$O$24,'5. Trigger species (global)'!L30=lookups!$F$3,'6. Trigger species (at site)'!F32/('5. Trigger species (global)'!H30)&gt;=0.005),1,0)</f>
        <v>#N/A</v>
      </c>
      <c r="AT27" s="3" t="e">
        <f>IF(AND(R27=1,BH27=$O$24,'5. Trigger species (global)'!L30=lookups!$F$3,'6. Trigger species (at site)'!G32/('5. Trigger species (global)'!G30)&gt;=0.005),1,0)</f>
        <v>#N/A</v>
      </c>
      <c r="AU27" s="3" t="e">
        <f>IF(AND('6. Trigger species (at site)'!C32&gt;=5,BH27=$O$25,'5. Trigger species (global)'!L30=lookups!$F$3),1,0)</f>
        <v>#N/A</v>
      </c>
      <c r="AV27" s="3">
        <f>IF(AND(R27=1,'6. Trigger species (at site)'!Y32=1),1,0)</f>
        <v>0</v>
      </c>
      <c r="AW27" s="3" t="e">
        <f>IF(AND('6. Trigger species (at site)'!Z32=1,'6. Trigger species (at site)'!E32/('5. Trigger species (global)'!I30)&gt;=0.01,'5. Trigger species (global)'!F30=lookups!$H$9),1,0)</f>
        <v>#DIV/0!</v>
      </c>
      <c r="AX27" s="3" t="e">
        <f>IF(AND('6. Trigger species (at site)'!Z32=1,'6. Trigger species (at site)'!F32/('5. Trigger species (global)'!H30)&gt;=0.01,'5. Trigger species (global)'!F30=lookups!$H$9),1,0)</f>
        <v>#DIV/0!</v>
      </c>
      <c r="AY27" s="3" t="e">
        <f>IF(AND('6. Trigger species (at site)'!Z32=1,'6. Trigger species (at site)'!G32/('5. Trigger species (global)'!G30)&gt;=0.01,'5. Trigger species (global)'!F30=lookups!$H$9),1,0)</f>
        <v>#DIV/0!</v>
      </c>
      <c r="AZ27" s="3">
        <f>IF(AND('6. Trigger species (at site)'!Z32=1,'6. Trigger species (at site)'!AA32=1,'5. Trigger species (global)'!F30=lookups!$H$9),1,0)</f>
        <v>0</v>
      </c>
      <c r="BA27" s="3" t="e">
        <f>IF(AND('6. Trigger species (at site)'!L32=lookups!$G$41,'6. Trigger species (at site)'!D32=lookups!$H$9,('6. Trigger species (at site)'!E32/('5. Trigger species (global)'!I30))&gt;=0.1),1,0)</f>
        <v>#DIV/0!</v>
      </c>
      <c r="BB27" s="3" t="e">
        <f>IF(AND('6. Trigger species (at site)'!L32=lookups!$G$41,'6. Trigger species (at site)'!D32=lookups!$H$9,('6. Trigger species (at site)'!F32/('5. Trigger species (global)'!H30))&gt;=0.1),1,0)</f>
        <v>#DIV/0!</v>
      </c>
      <c r="BC27" s="3" t="e">
        <f>IF(AND('6. Trigger species (at site)'!L32=lookups!$G$41,'6. Trigger species (at site)'!D32=lookups!$H$9,('6. Trigger species (at site)'!G32/('5. Trigger species (global)'!G30))&gt;=0.1),1,0)</f>
        <v>#DIV/0!</v>
      </c>
      <c r="BD27" s="3" t="e">
        <f>IF(AND('6. Trigger species (at site)'!L32=lookups!$G$42,'6. Trigger species (at site)'!D32=lookups!$H$9,('6. Trigger species (at site)'!E32/('5. Trigger species (global)'!I30))&gt;=0.1),1,0)</f>
        <v>#DIV/0!</v>
      </c>
      <c r="BE27" s="3" t="e">
        <f>IF(AND('6. Trigger species (at site)'!L32=lookups!$G$42,'6. Trigger species (at site)'!D32=lookups!$H$9,('6. Trigger species (at site)'!F32/('5. Trigger species (global)'!H30))&gt;=0.1),1,0)</f>
        <v>#DIV/0!</v>
      </c>
      <c r="BF27" s="3" t="e">
        <f>IF(AND('6. Trigger species (at site)'!L32=lookups!$G$42,'6. Trigger species (at site)'!D32=lookups!$H$9,('6. Trigger species (at site)'!G32/('5. Trigger species (global)'!G30))&gt;=0.1),1,0)</f>
        <v>#DIV/0!</v>
      </c>
      <c r="BG27" s="3">
        <f>'5. Trigger species (global)'!C30</f>
        <v>0</v>
      </c>
      <c r="BH27" s="3" t="e">
        <f t="shared" si="4"/>
        <v>#N/A</v>
      </c>
      <c r="CE27" s="3">
        <f>'5. Trigger species (global)'!F31</f>
        <v>0</v>
      </c>
      <c r="CF27" s="3">
        <f t="shared" si="1"/>
        <v>1</v>
      </c>
      <c r="CG27" s="3" t="str">
        <f>'6. Trigger species (at site)'!L33</f>
        <v>Regularly held by site</v>
      </c>
      <c r="CH27" s="3">
        <f t="shared" si="2"/>
        <v>1</v>
      </c>
      <c r="CI27" s="3">
        <f t="shared" si="3"/>
        <v>0</v>
      </c>
    </row>
    <row r="28" spans="1:87" x14ac:dyDescent="0.25">
      <c r="A28" s="3" t="s">
        <v>51</v>
      </c>
      <c r="E28" s="3" t="s">
        <v>317</v>
      </c>
      <c r="H28" s="3" t="s">
        <v>334</v>
      </c>
      <c r="I28" s="3" t="s">
        <v>408</v>
      </c>
      <c r="K28" s="3" t="s">
        <v>369</v>
      </c>
      <c r="R28" s="3">
        <f>'6. Trigger species (at site)'!X33</f>
        <v>1</v>
      </c>
      <c r="S28" s="3">
        <f>IF(OR('5. Trigger species (global)'!D31=lookups!$E$43,'5. Trigger species (global)'!D31=lookups!$E$44),1,0)</f>
        <v>0</v>
      </c>
      <c r="T28" s="3">
        <f>IF('5. Trigger species (global)'!D31=lookups!$E$42,1,0)</f>
        <v>0</v>
      </c>
      <c r="U28" s="3">
        <f>IF(AND(S28=1,'5. Trigger species (global)'!$E$5=lookups!$H$3),1,0)</f>
        <v>0</v>
      </c>
      <c r="V28" s="3">
        <f>IF(AND(T28=1,'5. Trigger species (global)'!$E$5=lookups!$H$3),1,0)</f>
        <v>0</v>
      </c>
      <c r="W28" s="3" t="e">
        <f>IF(AND(S28=1,('6. Trigger species (at site)'!E33/(('5. Trigger species (global)'!I31))&gt;=0.005),'6. Trigger species (at site)'!C33&gt;4),1,0)</f>
        <v>#DIV/0!</v>
      </c>
      <c r="X28" s="28" t="e">
        <f>IF(AND(S28=1,('6. Trigger species (at site)'!F33/(('5. Trigger species (global)'!H31))&gt;=0.005),'6. Trigger species (at site)'!C33&gt;4),1,0)</f>
        <v>#DIV/0!</v>
      </c>
      <c r="Y28" s="3" t="e">
        <f>IF(AND(S28=1,('6. Trigger species (at site)'!G33/('5. Trigger species (global)'!G31)&gt;=0.005),'6. Trigger species (at site)'!C33&gt;4),1,0)</f>
        <v>#DIV/0!</v>
      </c>
      <c r="Z28" s="28" t="e">
        <f>IF(AND(T28=1,('6. Trigger species (at site)'!E33/('5. Trigger species (global)'!I31)&gt;=0.01),'6. Trigger species (at site)'!C33&gt;9),1,0)</f>
        <v>#DIV/0!</v>
      </c>
      <c r="AA28" s="28" t="e">
        <f>IF(AND(T28=1,('6. Trigger species (at site)'!F33/('5. Trigger species (global)'!H31)&gt;=0.01),'6. Trigger species (at site)'!C33&gt;9),1,0)</f>
        <v>#DIV/0!</v>
      </c>
      <c r="AB28" s="28" t="e">
        <f>IF(AND(T28=1,('6. Trigger species (at site)'!G33/('5. Trigger species (global)'!G31)&gt;=0.01),'6. Trigger species (at site)'!C33&gt;9),1,0)</f>
        <v>#DIV/0!</v>
      </c>
      <c r="AC28" s="3" t="e">
        <f>IF(AND(S28=1,('6. Trigger species (at site)'!E33/('5. Trigger species (global)'!I31)&gt;=0.001),'6. Trigger species (at site)'!C33&gt;4,'5. Trigger species (global)'!E31=lookups!$F$3),1,0)</f>
        <v>#DIV/0!</v>
      </c>
      <c r="AD28" s="28" t="e">
        <f>IF(AND(S28=1,('6. Trigger species (at site)'!F33/('5. Trigger species (global)'!H31)&gt;=0.001),'6. Trigger species (at site)'!D33&gt;4,'5. Trigger species (global)'!E31=lookups!$F$3),1,0)</f>
        <v>#DIV/0!</v>
      </c>
      <c r="AE28" s="3" t="e">
        <f>IF(AND(S28=1,('6. Trigger species (at site)'!G33/('5. Trigger species (global)'!G31)&gt;=0.001),'6. Trigger species (at site)'!C33&gt;4,'5. Trigger species (global)'!E31=lookups!$F$3),1,0)</f>
        <v>#DIV/0!</v>
      </c>
      <c r="AF28" s="28" t="e">
        <f>IF(AND(T28=1,('6. Trigger species (at site)'!E33/('5. Trigger species (global)'!I31)&gt;=0.002),'6. Trigger species (at site)'!C33&gt;9,'5. Trigger species (global)'!E31=lookups!$F$3),1,0)</f>
        <v>#DIV/0!</v>
      </c>
      <c r="AG28" s="28" t="e">
        <f>IF(AND(T28=1,('6. Trigger species (at site)'!F33/('5. Trigger species (global)'!H31)&gt;=0.002),'6. Trigger species (at site)'!D33&gt;9,'5. Trigger species (global)'!E31=lookups!$F$3),1,0)</f>
        <v>#DIV/0!</v>
      </c>
      <c r="AH28" s="28" t="e">
        <f>IF(AND(T28=1,('6. Trigger species (at site)'!G33/('5. Trigger species (global)'!G31)&gt;=0.002),'6. Trigger species (at site)'!C33&gt;9,'5. Trigger species (global)'!E31=lookups!$F$3),1,0)</f>
        <v>#DIV/0!</v>
      </c>
      <c r="AI28" s="3" t="e">
        <f>IF(AND(S28=1,('6. Trigger species (at site)'!E33/('5. Trigger species (global)'!I31)&gt;=0.95)),1,0)</f>
        <v>#DIV/0!</v>
      </c>
      <c r="AJ28" s="3" t="e">
        <f>IF(AND(S28=1,('6. Trigger species (at site)'!F33/('5. Trigger species (global)'!H31)&gt;=0.95)),1,0)</f>
        <v>#DIV/0!</v>
      </c>
      <c r="AK28" s="3" t="e">
        <f>IF(AND(S28=1,('6. Trigger species (at site)'!G33/('5. Trigger species (global)'!G31)&gt;=0.95)),1,0)</f>
        <v>#DIV/0!</v>
      </c>
      <c r="AL28" s="3" t="e">
        <f>IF(AND('6. Trigger species (at site)'!E33/('5. Trigger species (global)'!I31)&gt;=0.1,'6. Trigger species (at site)'!C33&gt;9,$R28=1),1,0)</f>
        <v>#DIV/0!</v>
      </c>
      <c r="AM28" s="3" t="e">
        <f>IF(AND('6. Trigger species (at site)'!F33/('5. Trigger species (global)'!H31)&gt;=0.1,'6. Trigger species (at site)'!D33&gt;9,$R28=1),1,0)</f>
        <v>#DIV/0!</v>
      </c>
      <c r="AN28" s="3" t="e">
        <f>IF(AND('6. Trigger species (at site)'!G33/('5. Trigger species (global)'!G31)&gt;=0.1,'6. Trigger species (at site)'!C33&gt;9,R28=1),1,0)</f>
        <v>#DIV/0!</v>
      </c>
      <c r="AO28" s="3" t="e">
        <f>IF(AND('5. Trigger species (global)'!$K31=lookups!$F$3,'6. Trigger species (at site)'!E33/('5. Trigger species (global)'!I31)&gt;=0.01,R28=1),1,0)</f>
        <v>#DIV/0!</v>
      </c>
      <c r="AP28" s="3" t="e">
        <f>IF(AND('5. Trigger species (global)'!$K31=lookups!$F$3,'6. Trigger species (at site)'!F33/('5. Trigger species (global)'!H31)&gt;=0.01,R28=1),1,0)</f>
        <v>#DIV/0!</v>
      </c>
      <c r="AQ28" s="3" t="e">
        <f>IF(AND('5. Trigger species (global)'!$K31=lookups!$F$3,'6. Trigger species (at site)'!G33/('5. Trigger species (global)'!G31)&gt;=0.01,R28=1),1,0)</f>
        <v>#DIV/0!</v>
      </c>
      <c r="AR28" s="3" t="e">
        <f>IF(AND(R28=1,BH28=$O$24,'5. Trigger species (global)'!L31=lookups!$F$3,'6. Trigger species (at site)'!E33/('5. Trigger species (global)'!I31)&gt;=0.005),1,0)</f>
        <v>#N/A</v>
      </c>
      <c r="AS28" s="3" t="e">
        <f>IF(AND(R28=1,BH28=$O$24,'5. Trigger species (global)'!L31=lookups!$F$3,'6. Trigger species (at site)'!F33/('5. Trigger species (global)'!H31)&gt;=0.005),1,0)</f>
        <v>#N/A</v>
      </c>
      <c r="AT28" s="3" t="e">
        <f>IF(AND(R28=1,BH28=$O$24,'5. Trigger species (global)'!L31=lookups!$F$3,'6. Trigger species (at site)'!G33/('5. Trigger species (global)'!G31)&gt;=0.005),1,0)</f>
        <v>#N/A</v>
      </c>
      <c r="AU28" s="3" t="e">
        <f>IF(AND('6. Trigger species (at site)'!C33&gt;=5,BH28=$O$25,'5. Trigger species (global)'!L31=lookups!$F$3),1,0)</f>
        <v>#N/A</v>
      </c>
      <c r="AV28" s="3">
        <f>IF(AND(R28=1,'6. Trigger species (at site)'!Y33=1),1,0)</f>
        <v>0</v>
      </c>
      <c r="AW28" s="3" t="e">
        <f>IF(AND('6. Trigger species (at site)'!Z33=1,'6. Trigger species (at site)'!E33/('5. Trigger species (global)'!I31)&gt;=0.01,'5. Trigger species (global)'!F31=lookups!$H$9),1,0)</f>
        <v>#DIV/0!</v>
      </c>
      <c r="AX28" s="3" t="e">
        <f>IF(AND('6. Trigger species (at site)'!Z33=1,'6. Trigger species (at site)'!F33/('5. Trigger species (global)'!H31)&gt;=0.01,'5. Trigger species (global)'!F31=lookups!$H$9),1,0)</f>
        <v>#DIV/0!</v>
      </c>
      <c r="AY28" s="3" t="e">
        <f>IF(AND('6. Trigger species (at site)'!Z33=1,'6. Trigger species (at site)'!G33/('5. Trigger species (global)'!G31)&gt;=0.01,'5. Trigger species (global)'!F31=lookups!$H$9),1,0)</f>
        <v>#DIV/0!</v>
      </c>
      <c r="AZ28" s="3">
        <f>IF(AND('6. Trigger species (at site)'!Z33=1,'6. Trigger species (at site)'!AA33=1,'5. Trigger species (global)'!F31=lookups!$H$9),1,0)</f>
        <v>0</v>
      </c>
      <c r="BA28" s="3" t="e">
        <f>IF(AND('6. Trigger species (at site)'!L33=lookups!$G$41,'6. Trigger species (at site)'!D33=lookups!$H$9,('6. Trigger species (at site)'!E33/('5. Trigger species (global)'!I31))&gt;=0.1),1,0)</f>
        <v>#DIV/0!</v>
      </c>
      <c r="BB28" s="3" t="e">
        <f>IF(AND('6. Trigger species (at site)'!L33=lookups!$G$41,'6. Trigger species (at site)'!D33=lookups!$H$9,('6. Trigger species (at site)'!F33/('5. Trigger species (global)'!H31))&gt;=0.1),1,0)</f>
        <v>#DIV/0!</v>
      </c>
      <c r="BC28" s="3" t="e">
        <f>IF(AND('6. Trigger species (at site)'!L33=lookups!$G$41,'6. Trigger species (at site)'!D33=lookups!$H$9,('6. Trigger species (at site)'!G33/('5. Trigger species (global)'!G31))&gt;=0.1),1,0)</f>
        <v>#DIV/0!</v>
      </c>
      <c r="BD28" s="3" t="e">
        <f>IF(AND('6. Trigger species (at site)'!L33=lookups!$G$42,'6. Trigger species (at site)'!D33=lookups!$H$9,('6. Trigger species (at site)'!E33/('5. Trigger species (global)'!I31))&gt;=0.1),1,0)</f>
        <v>#DIV/0!</v>
      </c>
      <c r="BE28" s="3" t="e">
        <f>IF(AND('6. Trigger species (at site)'!L33=lookups!$G$42,'6. Trigger species (at site)'!D33=lookups!$H$9,('6. Trigger species (at site)'!F33/('5. Trigger species (global)'!H31))&gt;=0.1),1,0)</f>
        <v>#DIV/0!</v>
      </c>
      <c r="BF28" s="3" t="e">
        <f>IF(AND('6. Trigger species (at site)'!L33=lookups!$G$42,'6. Trigger species (at site)'!D33=lookups!$H$9,('6. Trigger species (at site)'!G33/('5. Trigger species (global)'!G31))&gt;=0.1),1,0)</f>
        <v>#DIV/0!</v>
      </c>
      <c r="BG28" s="3">
        <f>'5. Trigger species (global)'!C31</f>
        <v>0</v>
      </c>
      <c r="BH28" s="3" t="e">
        <f t="shared" si="4"/>
        <v>#N/A</v>
      </c>
      <c r="CE28" s="3">
        <f>'5. Trigger species (global)'!F32</f>
        <v>0</v>
      </c>
      <c r="CF28" s="3">
        <f t="shared" si="1"/>
        <v>1</v>
      </c>
      <c r="CG28" s="3" t="str">
        <f>'6. Trigger species (at site)'!L34</f>
        <v>Regularly held by site</v>
      </c>
      <c r="CH28" s="3">
        <f t="shared" si="2"/>
        <v>1</v>
      </c>
      <c r="CI28" s="3">
        <f t="shared" si="3"/>
        <v>0</v>
      </c>
    </row>
    <row r="29" spans="1:87" x14ac:dyDescent="0.25">
      <c r="A29" s="3" t="s">
        <v>52</v>
      </c>
      <c r="E29" s="3" t="s">
        <v>319</v>
      </c>
      <c r="H29" s="3" t="s">
        <v>333</v>
      </c>
      <c r="I29" s="3" t="s">
        <v>408</v>
      </c>
      <c r="K29" s="3" t="s">
        <v>370</v>
      </c>
      <c r="M29" s="3" t="s">
        <v>377</v>
      </c>
      <c r="R29" s="3">
        <f>'6. Trigger species (at site)'!X34</f>
        <v>1</v>
      </c>
      <c r="S29" s="3">
        <f>IF(OR('5. Trigger species (global)'!D32=lookups!$E$43,'5. Trigger species (global)'!D32=lookups!$E$44),1,0)</f>
        <v>0</v>
      </c>
      <c r="T29" s="3">
        <f>IF('5. Trigger species (global)'!D32=lookups!$E$42,1,0)</f>
        <v>0</v>
      </c>
      <c r="U29" s="3">
        <f>IF(AND(S29=1,'5. Trigger species (global)'!$E$5=lookups!$H$3),1,0)</f>
        <v>0</v>
      </c>
      <c r="V29" s="3">
        <f>IF(AND(T29=1,'5. Trigger species (global)'!$E$5=lookups!$H$3),1,0)</f>
        <v>0</v>
      </c>
      <c r="W29" s="3" t="e">
        <f>IF(AND(S29=1,('6. Trigger species (at site)'!E34/(('5. Trigger species (global)'!I32))&gt;=0.005),'6. Trigger species (at site)'!C34&gt;4),1,0)</f>
        <v>#DIV/0!</v>
      </c>
      <c r="X29" s="28" t="e">
        <f>IF(AND(S29=1,('6. Trigger species (at site)'!F34/(('5. Trigger species (global)'!H32))&gt;=0.005),'6. Trigger species (at site)'!C34&gt;4),1,0)</f>
        <v>#DIV/0!</v>
      </c>
      <c r="Y29" s="3" t="e">
        <f>IF(AND(S29=1,('6. Trigger species (at site)'!G34/('5. Trigger species (global)'!G32)&gt;=0.005),'6. Trigger species (at site)'!C34&gt;4),1,0)</f>
        <v>#DIV/0!</v>
      </c>
      <c r="Z29" s="28" t="e">
        <f>IF(AND(T29=1,('6. Trigger species (at site)'!E34/('5. Trigger species (global)'!I32)&gt;=0.01),'6. Trigger species (at site)'!C34&gt;9),1,0)</f>
        <v>#DIV/0!</v>
      </c>
      <c r="AA29" s="28" t="e">
        <f>IF(AND(T29=1,('6. Trigger species (at site)'!F34/('5. Trigger species (global)'!H32)&gt;=0.01),'6. Trigger species (at site)'!C34&gt;9),1,0)</f>
        <v>#DIV/0!</v>
      </c>
      <c r="AB29" s="28" t="e">
        <f>IF(AND(T29=1,('6. Trigger species (at site)'!G34/('5. Trigger species (global)'!G32)&gt;=0.01),'6. Trigger species (at site)'!C34&gt;9),1,0)</f>
        <v>#DIV/0!</v>
      </c>
      <c r="AC29" s="3" t="e">
        <f>IF(AND(S29=1,('6. Trigger species (at site)'!E34/('5. Trigger species (global)'!I32)&gt;=0.001),'6. Trigger species (at site)'!C34&gt;4,'5. Trigger species (global)'!E32=lookups!$F$3),1,0)</f>
        <v>#DIV/0!</v>
      </c>
      <c r="AD29" s="28" t="e">
        <f>IF(AND(S29=1,('6. Trigger species (at site)'!F34/('5. Trigger species (global)'!H32)&gt;=0.001),'6. Trigger species (at site)'!D34&gt;4,'5. Trigger species (global)'!E32=lookups!$F$3),1,0)</f>
        <v>#DIV/0!</v>
      </c>
      <c r="AE29" s="3" t="e">
        <f>IF(AND(S29=1,('6. Trigger species (at site)'!G34/('5. Trigger species (global)'!G32)&gt;=0.001),'6. Trigger species (at site)'!C34&gt;4,'5. Trigger species (global)'!E32=lookups!$F$3),1,0)</f>
        <v>#DIV/0!</v>
      </c>
      <c r="AF29" s="28" t="e">
        <f>IF(AND(T29=1,('6. Trigger species (at site)'!E34/('5. Trigger species (global)'!I32)&gt;=0.002),'6. Trigger species (at site)'!C34&gt;9,'5. Trigger species (global)'!E32=lookups!$F$3),1,0)</f>
        <v>#DIV/0!</v>
      </c>
      <c r="AG29" s="28" t="e">
        <f>IF(AND(T29=1,('6. Trigger species (at site)'!F34/('5. Trigger species (global)'!H32)&gt;=0.002),'6. Trigger species (at site)'!D34&gt;9,'5. Trigger species (global)'!E32=lookups!$F$3),1,0)</f>
        <v>#DIV/0!</v>
      </c>
      <c r="AH29" s="28" t="e">
        <f>IF(AND(T29=1,('6. Trigger species (at site)'!G34/('5. Trigger species (global)'!G32)&gt;=0.002),'6. Trigger species (at site)'!C34&gt;9,'5. Trigger species (global)'!E32=lookups!$F$3),1,0)</f>
        <v>#DIV/0!</v>
      </c>
      <c r="AI29" s="3" t="e">
        <f>IF(AND(S29=1,('6. Trigger species (at site)'!E34/('5. Trigger species (global)'!I32)&gt;=0.95)),1,0)</f>
        <v>#DIV/0!</v>
      </c>
      <c r="AJ29" s="3" t="e">
        <f>IF(AND(S29=1,('6. Trigger species (at site)'!F34/('5. Trigger species (global)'!H32)&gt;=0.95)),1,0)</f>
        <v>#DIV/0!</v>
      </c>
      <c r="AK29" s="3" t="e">
        <f>IF(AND(S29=1,('6. Trigger species (at site)'!G34/('5. Trigger species (global)'!G32)&gt;=0.95)),1,0)</f>
        <v>#DIV/0!</v>
      </c>
      <c r="AL29" s="3" t="e">
        <f>IF(AND('6. Trigger species (at site)'!E34/('5. Trigger species (global)'!I32)&gt;=0.1,'6. Trigger species (at site)'!C34&gt;9,$R29=1),1,0)</f>
        <v>#DIV/0!</v>
      </c>
      <c r="AM29" s="3" t="e">
        <f>IF(AND('6. Trigger species (at site)'!F34/('5. Trigger species (global)'!H32)&gt;=0.1,'6. Trigger species (at site)'!D34&gt;9,$R29=1),1,0)</f>
        <v>#DIV/0!</v>
      </c>
      <c r="AN29" s="3" t="e">
        <f>IF(AND('6. Trigger species (at site)'!G34/('5. Trigger species (global)'!G32)&gt;=0.1,'6. Trigger species (at site)'!C34&gt;9,R29=1),1,0)</f>
        <v>#DIV/0!</v>
      </c>
      <c r="AO29" s="3" t="e">
        <f>IF(AND('5. Trigger species (global)'!$K32=lookups!$F$3,'6. Trigger species (at site)'!E34/('5. Trigger species (global)'!I32)&gt;=0.01,R29=1),1,0)</f>
        <v>#DIV/0!</v>
      </c>
      <c r="AP29" s="3" t="e">
        <f>IF(AND('5. Trigger species (global)'!$K32=lookups!$F$3,'6. Trigger species (at site)'!F34/('5. Trigger species (global)'!H32)&gt;=0.01,R29=1),1,0)</f>
        <v>#DIV/0!</v>
      </c>
      <c r="AQ29" s="3" t="e">
        <f>IF(AND('5. Trigger species (global)'!$K32=lookups!$F$3,'6. Trigger species (at site)'!G34/('5. Trigger species (global)'!G32)&gt;=0.01,R29=1),1,0)</f>
        <v>#DIV/0!</v>
      </c>
      <c r="AR29" s="3" t="e">
        <f>IF(AND(R29=1,BH29=$O$24,'5. Trigger species (global)'!L32=lookups!$F$3,'6. Trigger species (at site)'!E34/('5. Trigger species (global)'!I32)&gt;=0.005),1,0)</f>
        <v>#N/A</v>
      </c>
      <c r="AS29" s="3" t="e">
        <f>IF(AND(R29=1,BH29=$O$24,'5. Trigger species (global)'!L32=lookups!$F$3,'6. Trigger species (at site)'!F34/('5. Trigger species (global)'!H32)&gt;=0.005),1,0)</f>
        <v>#N/A</v>
      </c>
      <c r="AT29" s="3" t="e">
        <f>IF(AND(R29=1,BH29=$O$24,'5. Trigger species (global)'!L32=lookups!$F$3,'6. Trigger species (at site)'!G34/('5. Trigger species (global)'!G32)&gt;=0.005),1,0)</f>
        <v>#N/A</v>
      </c>
      <c r="AU29" s="3" t="e">
        <f>IF(AND('6. Trigger species (at site)'!C34&gt;=5,BH29=$O$25,'5. Trigger species (global)'!L32=lookups!$F$3),1,0)</f>
        <v>#N/A</v>
      </c>
      <c r="AV29" s="3">
        <f>IF(AND(R29=1,'6. Trigger species (at site)'!Y34=1),1,0)</f>
        <v>0</v>
      </c>
      <c r="AW29" s="3" t="e">
        <f>IF(AND('6. Trigger species (at site)'!Z34=1,'6. Trigger species (at site)'!E34/('5. Trigger species (global)'!I32)&gt;=0.01,'5. Trigger species (global)'!F32=lookups!$H$9),1,0)</f>
        <v>#DIV/0!</v>
      </c>
      <c r="AX29" s="3" t="e">
        <f>IF(AND('6. Trigger species (at site)'!Z34=1,'6. Trigger species (at site)'!F34/('5. Trigger species (global)'!H32)&gt;=0.01,'5. Trigger species (global)'!F32=lookups!$H$9),1,0)</f>
        <v>#DIV/0!</v>
      </c>
      <c r="AY29" s="3" t="e">
        <f>IF(AND('6. Trigger species (at site)'!Z34=1,'6. Trigger species (at site)'!G34/('5. Trigger species (global)'!G32)&gt;=0.01,'5. Trigger species (global)'!F32=lookups!$H$9),1,0)</f>
        <v>#DIV/0!</v>
      </c>
      <c r="AZ29" s="3">
        <f>IF(AND('6. Trigger species (at site)'!Z34=1,'6. Trigger species (at site)'!AA34=1,'5. Trigger species (global)'!F32=lookups!$H$9),1,0)</f>
        <v>0</v>
      </c>
      <c r="BA29" s="3" t="e">
        <f>IF(AND('6. Trigger species (at site)'!L34=lookups!$G$41,'6. Trigger species (at site)'!D34=lookups!$H$9,('6. Trigger species (at site)'!E34/('5. Trigger species (global)'!I32))&gt;=0.1),1,0)</f>
        <v>#DIV/0!</v>
      </c>
      <c r="BB29" s="3" t="e">
        <f>IF(AND('6. Trigger species (at site)'!L34=lookups!$G$41,'6. Trigger species (at site)'!D34=lookups!$H$9,('6. Trigger species (at site)'!F34/('5. Trigger species (global)'!H32))&gt;=0.1),1,0)</f>
        <v>#DIV/0!</v>
      </c>
      <c r="BC29" s="3" t="e">
        <f>IF(AND('6. Trigger species (at site)'!L34=lookups!$G$41,'6. Trigger species (at site)'!D34=lookups!$H$9,('6. Trigger species (at site)'!G34/('5. Trigger species (global)'!G32))&gt;=0.1),1,0)</f>
        <v>#DIV/0!</v>
      </c>
      <c r="BD29" s="3" t="e">
        <f>IF(AND('6. Trigger species (at site)'!L34=lookups!$G$42,'6. Trigger species (at site)'!D34=lookups!$H$9,('6. Trigger species (at site)'!E34/('5. Trigger species (global)'!I32))&gt;=0.1),1,0)</f>
        <v>#DIV/0!</v>
      </c>
      <c r="BE29" s="3" t="e">
        <f>IF(AND('6. Trigger species (at site)'!L34=lookups!$G$42,'6. Trigger species (at site)'!D34=lookups!$H$9,('6. Trigger species (at site)'!F34/('5. Trigger species (global)'!H32))&gt;=0.1),1,0)</f>
        <v>#DIV/0!</v>
      </c>
      <c r="BF29" s="3" t="e">
        <f>IF(AND('6. Trigger species (at site)'!L34=lookups!$G$42,'6. Trigger species (at site)'!D34=lookups!$H$9,('6. Trigger species (at site)'!G34/('5. Trigger species (global)'!G32))&gt;=0.1),1,0)</f>
        <v>#DIV/0!</v>
      </c>
      <c r="BG29" s="3">
        <f>'5. Trigger species (global)'!C32</f>
        <v>0</v>
      </c>
      <c r="BH29" s="3" t="e">
        <f t="shared" si="4"/>
        <v>#N/A</v>
      </c>
      <c r="CE29" s="3">
        <f>'5. Trigger species (global)'!F33</f>
        <v>0</v>
      </c>
      <c r="CF29" s="3">
        <f t="shared" si="1"/>
        <v>1</v>
      </c>
      <c r="CG29" s="3" t="str">
        <f>'6. Trigger species (at site)'!L35</f>
        <v>Regularly held by site</v>
      </c>
      <c r="CH29" s="3">
        <f t="shared" si="2"/>
        <v>1</v>
      </c>
      <c r="CI29" s="3">
        <f t="shared" si="3"/>
        <v>0</v>
      </c>
    </row>
    <row r="30" spans="1:87" x14ac:dyDescent="0.25">
      <c r="A30" s="3" t="s">
        <v>53</v>
      </c>
      <c r="E30" s="3" t="s">
        <v>318</v>
      </c>
      <c r="H30" s="3" t="s">
        <v>339</v>
      </c>
      <c r="I30" s="3" t="s">
        <v>408</v>
      </c>
      <c r="K30" s="3" t="s">
        <v>371</v>
      </c>
      <c r="M30" s="3" t="s">
        <v>378</v>
      </c>
      <c r="R30" s="3">
        <f>'6. Trigger species (at site)'!X35</f>
        <v>1</v>
      </c>
      <c r="S30" s="3">
        <f>IF(OR('5. Trigger species (global)'!D33=lookups!$E$43,'5. Trigger species (global)'!D33=lookups!$E$44),1,0)</f>
        <v>0</v>
      </c>
      <c r="T30" s="3">
        <f>IF('5. Trigger species (global)'!D33=lookups!$E$42,1,0)</f>
        <v>0</v>
      </c>
      <c r="U30" s="3">
        <f>IF(AND(S30=1,'5. Trigger species (global)'!$E$5=lookups!$H$3),1,0)</f>
        <v>0</v>
      </c>
      <c r="V30" s="3">
        <f>IF(AND(T30=1,'5. Trigger species (global)'!$E$5=lookups!$H$3),1,0)</f>
        <v>0</v>
      </c>
      <c r="W30" s="3" t="e">
        <f>IF(AND(S30=1,('6. Trigger species (at site)'!E35/(('5. Trigger species (global)'!I33))&gt;=0.005),'6. Trigger species (at site)'!C35&gt;4),1,0)</f>
        <v>#DIV/0!</v>
      </c>
      <c r="X30" s="28" t="e">
        <f>IF(AND(S30=1,('6. Trigger species (at site)'!F35/(('5. Trigger species (global)'!H33))&gt;=0.005),'6. Trigger species (at site)'!C35&gt;4),1,0)</f>
        <v>#DIV/0!</v>
      </c>
      <c r="Y30" s="3" t="e">
        <f>IF(AND(S30=1,('6. Trigger species (at site)'!G35/('5. Trigger species (global)'!G33)&gt;=0.005),'6. Trigger species (at site)'!C35&gt;4),1,0)</f>
        <v>#DIV/0!</v>
      </c>
      <c r="Z30" s="28" t="e">
        <f>IF(AND(T30=1,('6. Trigger species (at site)'!E35/('5. Trigger species (global)'!I33)&gt;=0.01),'6. Trigger species (at site)'!C35&gt;9),1,0)</f>
        <v>#DIV/0!</v>
      </c>
      <c r="AA30" s="28" t="e">
        <f>IF(AND(T30=1,('6. Trigger species (at site)'!F35/('5. Trigger species (global)'!H33)&gt;=0.01),'6. Trigger species (at site)'!C35&gt;9),1,0)</f>
        <v>#DIV/0!</v>
      </c>
      <c r="AB30" s="28" t="e">
        <f>IF(AND(T30=1,('6. Trigger species (at site)'!G35/('5. Trigger species (global)'!G33)&gt;=0.01),'6. Trigger species (at site)'!C35&gt;9),1,0)</f>
        <v>#DIV/0!</v>
      </c>
      <c r="AC30" s="3" t="e">
        <f>IF(AND(S30=1,('6. Trigger species (at site)'!E35/('5. Trigger species (global)'!I33)&gt;=0.001),'6. Trigger species (at site)'!C35&gt;4,'5. Trigger species (global)'!E33=lookups!$F$3),1,0)</f>
        <v>#DIV/0!</v>
      </c>
      <c r="AD30" s="28" t="e">
        <f>IF(AND(S30=1,('6. Trigger species (at site)'!F35/('5. Trigger species (global)'!H33)&gt;=0.001),'6. Trigger species (at site)'!D35&gt;4,'5. Trigger species (global)'!E33=lookups!$F$3),1,0)</f>
        <v>#DIV/0!</v>
      </c>
      <c r="AE30" s="3" t="e">
        <f>IF(AND(S30=1,('6. Trigger species (at site)'!G35/('5. Trigger species (global)'!G33)&gt;=0.001),'6. Trigger species (at site)'!C35&gt;4,'5. Trigger species (global)'!E33=lookups!$F$3),1,0)</f>
        <v>#DIV/0!</v>
      </c>
      <c r="AF30" s="28" t="e">
        <f>IF(AND(T30=1,('6. Trigger species (at site)'!E35/('5. Trigger species (global)'!I33)&gt;=0.002),'6. Trigger species (at site)'!C35&gt;9,'5. Trigger species (global)'!E33=lookups!$F$3),1,0)</f>
        <v>#DIV/0!</v>
      </c>
      <c r="AG30" s="28" t="e">
        <f>IF(AND(T30=1,('6. Trigger species (at site)'!F35/('5. Trigger species (global)'!H33)&gt;=0.002),'6. Trigger species (at site)'!D35&gt;9,'5. Trigger species (global)'!E33=lookups!$F$3),1,0)</f>
        <v>#DIV/0!</v>
      </c>
      <c r="AH30" s="28" t="e">
        <f>IF(AND(T30=1,('6. Trigger species (at site)'!G35/('5. Trigger species (global)'!G33)&gt;=0.002),'6. Trigger species (at site)'!C35&gt;9,'5. Trigger species (global)'!E33=lookups!$F$3),1,0)</f>
        <v>#DIV/0!</v>
      </c>
      <c r="AI30" s="3" t="e">
        <f>IF(AND(S30=1,('6. Trigger species (at site)'!E35/('5. Trigger species (global)'!I33)&gt;=0.95)),1,0)</f>
        <v>#DIV/0!</v>
      </c>
      <c r="AJ30" s="3" t="e">
        <f>IF(AND(S30=1,('6. Trigger species (at site)'!F35/('5. Trigger species (global)'!H33)&gt;=0.95)),1,0)</f>
        <v>#DIV/0!</v>
      </c>
      <c r="AK30" s="3" t="e">
        <f>IF(AND(S30=1,('6. Trigger species (at site)'!G35/('5. Trigger species (global)'!G33)&gt;=0.95)),1,0)</f>
        <v>#DIV/0!</v>
      </c>
      <c r="AL30" s="3" t="e">
        <f>IF(AND('6. Trigger species (at site)'!E35/('5. Trigger species (global)'!I33)&gt;=0.1,'6. Trigger species (at site)'!C35&gt;9,$R30=1),1,0)</f>
        <v>#DIV/0!</v>
      </c>
      <c r="AM30" s="3" t="e">
        <f>IF(AND('6. Trigger species (at site)'!F35/('5. Trigger species (global)'!H33)&gt;=0.1,'6. Trigger species (at site)'!D35&gt;9,$R30=1),1,0)</f>
        <v>#DIV/0!</v>
      </c>
      <c r="AN30" s="3" t="e">
        <f>IF(AND('6. Trigger species (at site)'!G35/('5. Trigger species (global)'!G33)&gt;=0.1,'6. Trigger species (at site)'!C35&gt;9,R30=1),1,0)</f>
        <v>#DIV/0!</v>
      </c>
      <c r="AO30" s="3" t="e">
        <f>IF(AND('5. Trigger species (global)'!$K33=lookups!$F$3,'6. Trigger species (at site)'!E35/('5. Trigger species (global)'!I33)&gt;=0.01,R30=1),1,0)</f>
        <v>#DIV/0!</v>
      </c>
      <c r="AP30" s="3" t="e">
        <f>IF(AND('5. Trigger species (global)'!$K33=lookups!$F$3,'6. Trigger species (at site)'!F35/('5. Trigger species (global)'!H33)&gt;=0.01,R30=1),1,0)</f>
        <v>#DIV/0!</v>
      </c>
      <c r="AQ30" s="3" t="e">
        <f>IF(AND('5. Trigger species (global)'!$K33=lookups!$F$3,'6. Trigger species (at site)'!G35/('5. Trigger species (global)'!G33)&gt;=0.01,R30=1),1,0)</f>
        <v>#DIV/0!</v>
      </c>
      <c r="AR30" s="3" t="e">
        <f>IF(AND(R30=1,BH30=$O$24,'5. Trigger species (global)'!L33=lookups!$F$3,'6. Trigger species (at site)'!E35/('5. Trigger species (global)'!I33)&gt;=0.005),1,0)</f>
        <v>#N/A</v>
      </c>
      <c r="AS30" s="3" t="e">
        <f>IF(AND(R30=1,BH30=$O$24,'5. Trigger species (global)'!L33=lookups!$F$3,'6. Trigger species (at site)'!F35/('5. Trigger species (global)'!H33)&gt;=0.005),1,0)</f>
        <v>#N/A</v>
      </c>
      <c r="AT30" s="3" t="e">
        <f>IF(AND(R30=1,BH30=$O$24,'5. Trigger species (global)'!L33=lookups!$F$3,'6. Trigger species (at site)'!G35/('5. Trigger species (global)'!G33)&gt;=0.005),1,0)</f>
        <v>#N/A</v>
      </c>
      <c r="AU30" s="3" t="e">
        <f>IF(AND('6. Trigger species (at site)'!C35&gt;=5,BH30=$O$25,'5. Trigger species (global)'!L33=lookups!$F$3),1,0)</f>
        <v>#N/A</v>
      </c>
      <c r="AV30" s="3">
        <f>IF(AND(R30=1,'6. Trigger species (at site)'!Y35=1),1,0)</f>
        <v>0</v>
      </c>
      <c r="AW30" s="3" t="e">
        <f>IF(AND('6. Trigger species (at site)'!Z35=1,'6. Trigger species (at site)'!E35/('5. Trigger species (global)'!I33)&gt;=0.01,'5. Trigger species (global)'!F33=lookups!$H$9),1,0)</f>
        <v>#DIV/0!</v>
      </c>
      <c r="AX30" s="3" t="e">
        <f>IF(AND('6. Trigger species (at site)'!Z35=1,'6. Trigger species (at site)'!F35/('5. Trigger species (global)'!H33)&gt;=0.01,'5. Trigger species (global)'!F33=lookups!$H$9),1,0)</f>
        <v>#DIV/0!</v>
      </c>
      <c r="AY30" s="3" t="e">
        <f>IF(AND('6. Trigger species (at site)'!Z35=1,'6. Trigger species (at site)'!G35/('5. Trigger species (global)'!G33)&gt;=0.01,'5. Trigger species (global)'!F33=lookups!$H$9),1,0)</f>
        <v>#DIV/0!</v>
      </c>
      <c r="AZ30" s="3">
        <f>IF(AND('6. Trigger species (at site)'!Z35=1,'6. Trigger species (at site)'!AA35=1,'5. Trigger species (global)'!F33=lookups!$H$9),1,0)</f>
        <v>0</v>
      </c>
      <c r="BA30" s="3" t="e">
        <f>IF(AND('6. Trigger species (at site)'!L35=lookups!$G$41,'6. Trigger species (at site)'!D35=lookups!$H$9,('6. Trigger species (at site)'!E35/('5. Trigger species (global)'!I33))&gt;=0.1),1,0)</f>
        <v>#DIV/0!</v>
      </c>
      <c r="BB30" s="3" t="e">
        <f>IF(AND('6. Trigger species (at site)'!L35=lookups!$G$41,'6. Trigger species (at site)'!D35=lookups!$H$9,('6. Trigger species (at site)'!F35/('5. Trigger species (global)'!H33))&gt;=0.1),1,0)</f>
        <v>#DIV/0!</v>
      </c>
      <c r="BC30" s="3" t="e">
        <f>IF(AND('6. Trigger species (at site)'!L35=lookups!$G$41,'6. Trigger species (at site)'!D35=lookups!$H$9,('6. Trigger species (at site)'!G35/('5. Trigger species (global)'!G33))&gt;=0.1),1,0)</f>
        <v>#DIV/0!</v>
      </c>
      <c r="BD30" s="3" t="e">
        <f>IF(AND('6. Trigger species (at site)'!L35=lookups!$G$42,'6. Trigger species (at site)'!D35=lookups!$H$9,('6. Trigger species (at site)'!E35/('5. Trigger species (global)'!I33))&gt;=0.1),1,0)</f>
        <v>#DIV/0!</v>
      </c>
      <c r="BE30" s="3" t="e">
        <f>IF(AND('6. Trigger species (at site)'!L35=lookups!$G$42,'6. Trigger species (at site)'!D35=lookups!$H$9,('6. Trigger species (at site)'!F35/('5. Trigger species (global)'!H33))&gt;=0.1),1,0)</f>
        <v>#DIV/0!</v>
      </c>
      <c r="BF30" s="3" t="e">
        <f>IF(AND('6. Trigger species (at site)'!L35=lookups!$G$42,'6. Trigger species (at site)'!D35=lookups!$H$9,('6. Trigger species (at site)'!G35/('5. Trigger species (global)'!G33))&gt;=0.1),1,0)</f>
        <v>#DIV/0!</v>
      </c>
      <c r="BG30" s="3">
        <f>'5. Trigger species (global)'!C33</f>
        <v>0</v>
      </c>
      <c r="BH30" s="3" t="e">
        <f t="shared" si="4"/>
        <v>#N/A</v>
      </c>
      <c r="CE30" s="3">
        <f>'5. Trigger species (global)'!F34</f>
        <v>0</v>
      </c>
      <c r="CF30" s="3">
        <f t="shared" si="1"/>
        <v>1</v>
      </c>
      <c r="CG30" s="3" t="str">
        <f>'6. Trigger species (at site)'!L36</f>
        <v>Regularly held by site</v>
      </c>
      <c r="CH30" s="3">
        <f t="shared" si="2"/>
        <v>1</v>
      </c>
      <c r="CI30" s="3">
        <f t="shared" si="3"/>
        <v>0</v>
      </c>
    </row>
    <row r="31" spans="1:87" x14ac:dyDescent="0.25">
      <c r="A31" s="3" t="s">
        <v>54</v>
      </c>
      <c r="E31" s="3" t="s">
        <v>320</v>
      </c>
      <c r="H31" s="3" t="s">
        <v>340</v>
      </c>
      <c r="I31" s="3" t="s">
        <v>408</v>
      </c>
      <c r="K31" s="3" t="s">
        <v>372</v>
      </c>
      <c r="R31" s="3">
        <f>'6. Trigger species (at site)'!X36</f>
        <v>1</v>
      </c>
      <c r="S31" s="3">
        <f>IF(OR('5. Trigger species (global)'!D34=lookups!$E$43,'5. Trigger species (global)'!D34=lookups!$E$44),1,0)</f>
        <v>0</v>
      </c>
      <c r="T31" s="3">
        <f>IF('5. Trigger species (global)'!D34=lookups!$E$42,1,0)</f>
        <v>0</v>
      </c>
      <c r="U31" s="3">
        <f>IF(AND(S31=1,'5. Trigger species (global)'!$E$5=lookups!$H$3),1,0)</f>
        <v>0</v>
      </c>
      <c r="V31" s="3">
        <f>IF(AND(T31=1,'5. Trigger species (global)'!$E$5=lookups!$H$3),1,0)</f>
        <v>0</v>
      </c>
      <c r="W31" s="3" t="e">
        <f>IF(AND(S31=1,('6. Trigger species (at site)'!E36/(('5. Trigger species (global)'!I34))&gt;=0.005),'6. Trigger species (at site)'!C36&gt;4),1,0)</f>
        <v>#DIV/0!</v>
      </c>
      <c r="X31" s="28" t="e">
        <f>IF(AND(S31=1,('6. Trigger species (at site)'!F36/(('5. Trigger species (global)'!H34))&gt;=0.005),'6. Trigger species (at site)'!C36&gt;4),1,0)</f>
        <v>#DIV/0!</v>
      </c>
      <c r="Y31" s="3" t="e">
        <f>IF(AND(S31=1,('6. Trigger species (at site)'!G36/('5. Trigger species (global)'!G34)&gt;=0.005),'6. Trigger species (at site)'!C36&gt;4),1,0)</f>
        <v>#DIV/0!</v>
      </c>
      <c r="Z31" s="28" t="e">
        <f>IF(AND(T31=1,('6. Trigger species (at site)'!E36/('5. Trigger species (global)'!I34)&gt;=0.01),'6. Trigger species (at site)'!C36&gt;9),1,0)</f>
        <v>#DIV/0!</v>
      </c>
      <c r="AA31" s="28" t="e">
        <f>IF(AND(T31=1,('6. Trigger species (at site)'!F36/('5. Trigger species (global)'!H34)&gt;=0.01),'6. Trigger species (at site)'!C36&gt;9),1,0)</f>
        <v>#DIV/0!</v>
      </c>
      <c r="AB31" s="28" t="e">
        <f>IF(AND(T31=1,('6. Trigger species (at site)'!G36/('5. Trigger species (global)'!G34)&gt;=0.01),'6. Trigger species (at site)'!C36&gt;9),1,0)</f>
        <v>#DIV/0!</v>
      </c>
      <c r="AC31" s="3" t="e">
        <f>IF(AND(S31=1,('6. Trigger species (at site)'!E36/('5. Trigger species (global)'!I34)&gt;=0.001),'6. Trigger species (at site)'!C36&gt;4,'5. Trigger species (global)'!E34=lookups!$F$3),1,0)</f>
        <v>#DIV/0!</v>
      </c>
      <c r="AD31" s="28" t="e">
        <f>IF(AND(S31=1,('6. Trigger species (at site)'!F36/('5. Trigger species (global)'!H34)&gt;=0.001),'6. Trigger species (at site)'!D36&gt;4,'5. Trigger species (global)'!E34=lookups!$F$3),1,0)</f>
        <v>#DIV/0!</v>
      </c>
      <c r="AE31" s="3" t="e">
        <f>IF(AND(S31=1,('6. Trigger species (at site)'!G36/('5. Trigger species (global)'!G34)&gt;=0.001),'6. Trigger species (at site)'!C36&gt;4,'5. Trigger species (global)'!E34=lookups!$F$3),1,0)</f>
        <v>#DIV/0!</v>
      </c>
      <c r="AF31" s="28" t="e">
        <f>IF(AND(T31=1,('6. Trigger species (at site)'!E36/('5. Trigger species (global)'!I34)&gt;=0.002),'6. Trigger species (at site)'!C36&gt;9,'5. Trigger species (global)'!E34=lookups!$F$3),1,0)</f>
        <v>#DIV/0!</v>
      </c>
      <c r="AG31" s="28" t="e">
        <f>IF(AND(T31=1,('6. Trigger species (at site)'!F36/('5. Trigger species (global)'!H34)&gt;=0.002),'6. Trigger species (at site)'!D36&gt;9,'5. Trigger species (global)'!E34=lookups!$F$3),1,0)</f>
        <v>#DIV/0!</v>
      </c>
      <c r="AH31" s="28" t="e">
        <f>IF(AND(T31=1,('6. Trigger species (at site)'!G36/('5. Trigger species (global)'!G34)&gt;=0.002),'6. Trigger species (at site)'!C36&gt;9,'5. Trigger species (global)'!E34=lookups!$F$3),1,0)</f>
        <v>#DIV/0!</v>
      </c>
      <c r="AI31" s="3" t="e">
        <f>IF(AND(S31=1,('6. Trigger species (at site)'!E36/('5. Trigger species (global)'!I34)&gt;=0.95)),1,0)</f>
        <v>#DIV/0!</v>
      </c>
      <c r="AJ31" s="3" t="e">
        <f>IF(AND(S31=1,('6. Trigger species (at site)'!F36/('5. Trigger species (global)'!H34)&gt;=0.95)),1,0)</f>
        <v>#DIV/0!</v>
      </c>
      <c r="AK31" s="3" t="e">
        <f>IF(AND(S31=1,('6. Trigger species (at site)'!G36/('5. Trigger species (global)'!G34)&gt;=0.95)),1,0)</f>
        <v>#DIV/0!</v>
      </c>
      <c r="AL31" s="3" t="e">
        <f>IF(AND('6. Trigger species (at site)'!E36/('5. Trigger species (global)'!I34)&gt;=0.1,'6. Trigger species (at site)'!C36&gt;9,$R31=1),1,0)</f>
        <v>#DIV/0!</v>
      </c>
      <c r="AM31" s="3" t="e">
        <f>IF(AND('6. Trigger species (at site)'!F36/('5. Trigger species (global)'!H34)&gt;=0.1,'6. Trigger species (at site)'!D36&gt;9,$R31=1),1,0)</f>
        <v>#DIV/0!</v>
      </c>
      <c r="AN31" s="3" t="e">
        <f>IF(AND('6. Trigger species (at site)'!G36/('5. Trigger species (global)'!G34)&gt;=0.1,'6. Trigger species (at site)'!C36&gt;9,R31=1),1,0)</f>
        <v>#DIV/0!</v>
      </c>
      <c r="AO31" s="3" t="e">
        <f>IF(AND('5. Trigger species (global)'!$K34=lookups!$F$3,'6. Trigger species (at site)'!E36/('5. Trigger species (global)'!I34)&gt;=0.01,R31=1),1,0)</f>
        <v>#DIV/0!</v>
      </c>
      <c r="AP31" s="3" t="e">
        <f>IF(AND('5. Trigger species (global)'!$K34=lookups!$F$3,'6. Trigger species (at site)'!F36/('5. Trigger species (global)'!H34)&gt;=0.01,R31=1),1,0)</f>
        <v>#DIV/0!</v>
      </c>
      <c r="AQ31" s="3" t="e">
        <f>IF(AND('5. Trigger species (global)'!$K34=lookups!$F$3,'6. Trigger species (at site)'!G36/('5. Trigger species (global)'!G34)&gt;=0.01,R31=1),1,0)</f>
        <v>#DIV/0!</v>
      </c>
      <c r="AR31" s="3" t="e">
        <f>IF(AND(R31=1,BH31=$O$24,'5. Trigger species (global)'!L34=lookups!$F$3,'6. Trigger species (at site)'!E36/('5. Trigger species (global)'!I34)&gt;=0.005),1,0)</f>
        <v>#N/A</v>
      </c>
      <c r="AS31" s="3" t="e">
        <f>IF(AND(R31=1,BH31=$O$24,'5. Trigger species (global)'!L34=lookups!$F$3,'6. Trigger species (at site)'!F36/('5. Trigger species (global)'!H34)&gt;=0.005),1,0)</f>
        <v>#N/A</v>
      </c>
      <c r="AT31" s="3" t="e">
        <f>IF(AND(R31=1,BH31=$O$24,'5. Trigger species (global)'!L34=lookups!$F$3,'6. Trigger species (at site)'!G36/('5. Trigger species (global)'!G34)&gt;=0.005),1,0)</f>
        <v>#N/A</v>
      </c>
      <c r="AU31" s="3" t="e">
        <f>IF(AND('6. Trigger species (at site)'!C36&gt;=5,BH31=$O$25,'5. Trigger species (global)'!L34=lookups!$F$3),1,0)</f>
        <v>#N/A</v>
      </c>
      <c r="AV31" s="3">
        <f>IF(AND(R31=1,'6. Trigger species (at site)'!Y36=1),1,0)</f>
        <v>0</v>
      </c>
      <c r="AW31" s="3" t="e">
        <f>IF(AND('6. Trigger species (at site)'!Z36=1,'6. Trigger species (at site)'!E36/('5. Trigger species (global)'!I34)&gt;=0.01,'5. Trigger species (global)'!F34=lookups!$H$9),1,0)</f>
        <v>#DIV/0!</v>
      </c>
      <c r="AX31" s="3" t="e">
        <f>IF(AND('6. Trigger species (at site)'!Z36=1,'6. Trigger species (at site)'!F36/('5. Trigger species (global)'!H34)&gt;=0.01,'5. Trigger species (global)'!F34=lookups!$H$9),1,0)</f>
        <v>#DIV/0!</v>
      </c>
      <c r="AY31" s="3" t="e">
        <f>IF(AND('6. Trigger species (at site)'!Z36=1,'6. Trigger species (at site)'!G36/('5. Trigger species (global)'!G34)&gt;=0.01,'5. Trigger species (global)'!F34=lookups!$H$9),1,0)</f>
        <v>#DIV/0!</v>
      </c>
      <c r="AZ31" s="3">
        <f>IF(AND('6. Trigger species (at site)'!Z36=1,'6. Trigger species (at site)'!AA36=1,'5. Trigger species (global)'!F34=lookups!$H$9),1,0)</f>
        <v>0</v>
      </c>
      <c r="BA31" s="3" t="e">
        <f>IF(AND('6. Trigger species (at site)'!L36=lookups!$G$41,'6. Trigger species (at site)'!D36=lookups!$H$9,('6. Trigger species (at site)'!E36/('5. Trigger species (global)'!I34))&gt;=0.1),1,0)</f>
        <v>#DIV/0!</v>
      </c>
      <c r="BB31" s="3" t="e">
        <f>IF(AND('6. Trigger species (at site)'!L36=lookups!$G$41,'6. Trigger species (at site)'!D36=lookups!$H$9,('6. Trigger species (at site)'!F36/('5. Trigger species (global)'!H34))&gt;=0.1),1,0)</f>
        <v>#DIV/0!</v>
      </c>
      <c r="BC31" s="3" t="e">
        <f>IF(AND('6. Trigger species (at site)'!L36=lookups!$G$41,'6. Trigger species (at site)'!D36=lookups!$H$9,('6. Trigger species (at site)'!G36/('5. Trigger species (global)'!G34))&gt;=0.1),1,0)</f>
        <v>#DIV/0!</v>
      </c>
      <c r="BD31" s="3" t="e">
        <f>IF(AND('6. Trigger species (at site)'!L36=lookups!$G$42,'6. Trigger species (at site)'!D36=lookups!$H$9,('6. Trigger species (at site)'!E36/('5. Trigger species (global)'!I34))&gt;=0.1),1,0)</f>
        <v>#DIV/0!</v>
      </c>
      <c r="BE31" s="3" t="e">
        <f>IF(AND('6. Trigger species (at site)'!L36=lookups!$G$42,'6. Trigger species (at site)'!D36=lookups!$H$9,('6. Trigger species (at site)'!F36/('5. Trigger species (global)'!H34))&gt;=0.1),1,0)</f>
        <v>#DIV/0!</v>
      </c>
      <c r="BF31" s="3" t="e">
        <f>IF(AND('6. Trigger species (at site)'!L36=lookups!$G$42,'6. Trigger species (at site)'!D36=lookups!$H$9,('6. Trigger species (at site)'!G36/('5. Trigger species (global)'!G34))&gt;=0.1),1,0)</f>
        <v>#DIV/0!</v>
      </c>
      <c r="BG31" s="3">
        <f>'5. Trigger species (global)'!C34</f>
        <v>0</v>
      </c>
      <c r="BH31" s="3" t="e">
        <f t="shared" si="4"/>
        <v>#N/A</v>
      </c>
      <c r="CE31" s="3">
        <f>'5. Trigger species (global)'!F35</f>
        <v>0</v>
      </c>
      <c r="CF31" s="3">
        <f t="shared" si="1"/>
        <v>1</v>
      </c>
      <c r="CG31" s="3" t="str">
        <f>'6. Trigger species (at site)'!L37</f>
        <v>Regularly held by site</v>
      </c>
      <c r="CH31" s="3">
        <f t="shared" si="2"/>
        <v>1</v>
      </c>
      <c r="CI31" s="3">
        <f t="shared" si="3"/>
        <v>0</v>
      </c>
    </row>
    <row r="32" spans="1:87" x14ac:dyDescent="0.25">
      <c r="A32" s="3" t="s">
        <v>55</v>
      </c>
      <c r="E32" s="3" t="s">
        <v>321</v>
      </c>
      <c r="H32" s="3" t="s">
        <v>341</v>
      </c>
      <c r="I32" s="3" t="s">
        <v>408</v>
      </c>
      <c r="K32" s="3" t="s">
        <v>373</v>
      </c>
      <c r="R32" s="3">
        <f>'6. Trigger species (at site)'!X37</f>
        <v>1</v>
      </c>
      <c r="S32" s="3">
        <f>IF(OR('5. Trigger species (global)'!D35=lookups!$E$43,'5. Trigger species (global)'!D35=lookups!$E$44),1,0)</f>
        <v>0</v>
      </c>
      <c r="T32" s="3">
        <f>IF('5. Trigger species (global)'!D35=lookups!$E$42,1,0)</f>
        <v>0</v>
      </c>
      <c r="U32" s="3">
        <f>IF(AND(S32=1,'5. Trigger species (global)'!$E$5=lookups!$H$3),1,0)</f>
        <v>0</v>
      </c>
      <c r="V32" s="3">
        <f>IF(AND(T32=1,'5. Trigger species (global)'!$E$5=lookups!$H$3),1,0)</f>
        <v>0</v>
      </c>
      <c r="W32" s="3" t="e">
        <f>IF(AND(S32=1,('6. Trigger species (at site)'!E37/(('5. Trigger species (global)'!I35))&gt;=0.005),'6. Trigger species (at site)'!C37&gt;4),1,0)</f>
        <v>#DIV/0!</v>
      </c>
      <c r="X32" s="28" t="e">
        <f>IF(AND(S32=1,('6. Trigger species (at site)'!F37/(('5. Trigger species (global)'!H35))&gt;=0.005),'6. Trigger species (at site)'!C37&gt;4),1,0)</f>
        <v>#DIV/0!</v>
      </c>
      <c r="Y32" s="3" t="e">
        <f>IF(AND(S32=1,('6. Trigger species (at site)'!G37/('5. Trigger species (global)'!G35)&gt;=0.005),'6. Trigger species (at site)'!C37&gt;4),1,0)</f>
        <v>#DIV/0!</v>
      </c>
      <c r="Z32" s="28" t="e">
        <f>IF(AND(T32=1,('6. Trigger species (at site)'!E37/('5. Trigger species (global)'!I35)&gt;=0.01),'6. Trigger species (at site)'!C37&gt;9),1,0)</f>
        <v>#DIV/0!</v>
      </c>
      <c r="AA32" s="28" t="e">
        <f>IF(AND(T32=1,('6. Trigger species (at site)'!F37/('5. Trigger species (global)'!H35)&gt;=0.01),'6. Trigger species (at site)'!C37&gt;9),1,0)</f>
        <v>#DIV/0!</v>
      </c>
      <c r="AB32" s="28" t="e">
        <f>IF(AND(T32=1,('6. Trigger species (at site)'!G37/('5. Trigger species (global)'!G35)&gt;=0.01),'6. Trigger species (at site)'!C37&gt;9),1,0)</f>
        <v>#DIV/0!</v>
      </c>
      <c r="AC32" s="3" t="e">
        <f>IF(AND(S32=1,('6. Trigger species (at site)'!E37/('5. Trigger species (global)'!I35)&gt;=0.001),'6. Trigger species (at site)'!C37&gt;4,'5. Trigger species (global)'!E35=lookups!$F$3),1,0)</f>
        <v>#DIV/0!</v>
      </c>
      <c r="AD32" s="28" t="e">
        <f>IF(AND(S32=1,('6. Trigger species (at site)'!F37/('5. Trigger species (global)'!H35)&gt;=0.001),'6. Trigger species (at site)'!D37&gt;4,'5. Trigger species (global)'!E35=lookups!$F$3),1,0)</f>
        <v>#DIV/0!</v>
      </c>
      <c r="AE32" s="3" t="e">
        <f>IF(AND(S32=1,('6. Trigger species (at site)'!G37/('5. Trigger species (global)'!G35)&gt;=0.001),'6. Trigger species (at site)'!C37&gt;4,'5. Trigger species (global)'!E35=lookups!$F$3),1,0)</f>
        <v>#DIV/0!</v>
      </c>
      <c r="AF32" s="28" t="e">
        <f>IF(AND(T32=1,('6. Trigger species (at site)'!E37/('5. Trigger species (global)'!I35)&gt;=0.002),'6. Trigger species (at site)'!C37&gt;9,'5. Trigger species (global)'!E35=lookups!$F$3),1,0)</f>
        <v>#DIV/0!</v>
      </c>
      <c r="AG32" s="28" t="e">
        <f>IF(AND(T32=1,('6. Trigger species (at site)'!F37/('5. Trigger species (global)'!H35)&gt;=0.002),'6. Trigger species (at site)'!D37&gt;9,'5. Trigger species (global)'!E35=lookups!$F$3),1,0)</f>
        <v>#DIV/0!</v>
      </c>
      <c r="AH32" s="28" t="e">
        <f>IF(AND(T32=1,('6. Trigger species (at site)'!G37/('5. Trigger species (global)'!G35)&gt;=0.002),'6. Trigger species (at site)'!C37&gt;9,'5. Trigger species (global)'!E35=lookups!$F$3),1,0)</f>
        <v>#DIV/0!</v>
      </c>
      <c r="AI32" s="3" t="e">
        <f>IF(AND(S32=1,('6. Trigger species (at site)'!E37/('5. Trigger species (global)'!I35)&gt;=0.95)),1,0)</f>
        <v>#DIV/0!</v>
      </c>
      <c r="AJ32" s="3" t="e">
        <f>IF(AND(S32=1,('6. Trigger species (at site)'!F37/('5. Trigger species (global)'!H35)&gt;=0.95)),1,0)</f>
        <v>#DIV/0!</v>
      </c>
      <c r="AK32" s="3" t="e">
        <f>IF(AND(S32=1,('6. Trigger species (at site)'!G37/('5. Trigger species (global)'!G35)&gt;=0.95)),1,0)</f>
        <v>#DIV/0!</v>
      </c>
      <c r="AL32" s="3" t="e">
        <f>IF(AND('6. Trigger species (at site)'!E37/('5. Trigger species (global)'!I35)&gt;=0.1,'6. Trigger species (at site)'!C37&gt;9,$R32=1),1,0)</f>
        <v>#DIV/0!</v>
      </c>
      <c r="AM32" s="3" t="e">
        <f>IF(AND('6. Trigger species (at site)'!F37/('5. Trigger species (global)'!H35)&gt;=0.1,'6. Trigger species (at site)'!D37&gt;9,$R32=1),1,0)</f>
        <v>#DIV/0!</v>
      </c>
      <c r="AN32" s="3" t="e">
        <f>IF(AND('6. Trigger species (at site)'!G37/('5. Trigger species (global)'!G35)&gt;=0.1,'6. Trigger species (at site)'!C37&gt;9,R32=1),1,0)</f>
        <v>#DIV/0!</v>
      </c>
      <c r="AO32" s="3" t="e">
        <f>IF(AND('5. Trigger species (global)'!$K35=lookups!$F$3,'6. Trigger species (at site)'!E37/('5. Trigger species (global)'!I35)&gt;=0.01,R32=1),1,0)</f>
        <v>#DIV/0!</v>
      </c>
      <c r="AP32" s="3" t="e">
        <f>IF(AND('5. Trigger species (global)'!$K35=lookups!$F$3,'6. Trigger species (at site)'!F37/('5. Trigger species (global)'!H35)&gt;=0.01,R32=1),1,0)</f>
        <v>#DIV/0!</v>
      </c>
      <c r="AQ32" s="3" t="e">
        <f>IF(AND('5. Trigger species (global)'!$K35=lookups!$F$3,'6. Trigger species (at site)'!G37/('5. Trigger species (global)'!G35)&gt;=0.01,R32=1),1,0)</f>
        <v>#DIV/0!</v>
      </c>
      <c r="AR32" s="3" t="e">
        <f>IF(AND(R32=1,BH32=$O$24,'5. Trigger species (global)'!L35=lookups!$F$3,'6. Trigger species (at site)'!E37/('5. Trigger species (global)'!I35)&gt;=0.005),1,0)</f>
        <v>#N/A</v>
      </c>
      <c r="AS32" s="3" t="e">
        <f>IF(AND(R32=1,BH32=$O$24,'5. Trigger species (global)'!L35=lookups!$F$3,'6. Trigger species (at site)'!F37/('5. Trigger species (global)'!H35)&gt;=0.005),1,0)</f>
        <v>#N/A</v>
      </c>
      <c r="AT32" s="3" t="e">
        <f>IF(AND(R32=1,BH32=$O$24,'5. Trigger species (global)'!L35=lookups!$F$3,'6. Trigger species (at site)'!G37/('5. Trigger species (global)'!G35)&gt;=0.005),1,0)</f>
        <v>#N/A</v>
      </c>
      <c r="AU32" s="3" t="e">
        <f>IF(AND('6. Trigger species (at site)'!C37&gt;=5,BH32=$O$25,'5. Trigger species (global)'!L35=lookups!$F$3),1,0)</f>
        <v>#N/A</v>
      </c>
      <c r="AV32" s="3">
        <f>IF(AND(R32=1,'6. Trigger species (at site)'!Y37=1),1,0)</f>
        <v>0</v>
      </c>
      <c r="AW32" s="3" t="e">
        <f>IF(AND('6. Trigger species (at site)'!Z37=1,'6. Trigger species (at site)'!E37/('5. Trigger species (global)'!I35)&gt;=0.01,'5. Trigger species (global)'!F35=lookups!$H$9),1,0)</f>
        <v>#DIV/0!</v>
      </c>
      <c r="AX32" s="3" t="e">
        <f>IF(AND('6. Trigger species (at site)'!Z37=1,'6. Trigger species (at site)'!F37/('5. Trigger species (global)'!H35)&gt;=0.01,'5. Trigger species (global)'!F35=lookups!$H$9),1,0)</f>
        <v>#DIV/0!</v>
      </c>
      <c r="AY32" s="3" t="e">
        <f>IF(AND('6. Trigger species (at site)'!Z37=1,'6. Trigger species (at site)'!G37/('5. Trigger species (global)'!G35)&gt;=0.01,'5. Trigger species (global)'!F35=lookups!$H$9),1,0)</f>
        <v>#DIV/0!</v>
      </c>
      <c r="AZ32" s="3">
        <f>IF(AND('6. Trigger species (at site)'!Z37=1,'6. Trigger species (at site)'!AA37=1,'5. Trigger species (global)'!F35=lookups!$H$9),1,0)</f>
        <v>0</v>
      </c>
      <c r="BA32" s="3" t="e">
        <f>IF(AND('6. Trigger species (at site)'!L37=lookups!$G$41,'6. Trigger species (at site)'!D37=lookups!$H$9,('6. Trigger species (at site)'!E37/('5. Trigger species (global)'!I35))&gt;=0.1),1,0)</f>
        <v>#DIV/0!</v>
      </c>
      <c r="BB32" s="3" t="e">
        <f>IF(AND('6. Trigger species (at site)'!L37=lookups!$G$41,'6. Trigger species (at site)'!D37=lookups!$H$9,('6. Trigger species (at site)'!F37/('5. Trigger species (global)'!H35))&gt;=0.1),1,0)</f>
        <v>#DIV/0!</v>
      </c>
      <c r="BC32" s="3" t="e">
        <f>IF(AND('6. Trigger species (at site)'!L37=lookups!$G$41,'6. Trigger species (at site)'!D37=lookups!$H$9,('6. Trigger species (at site)'!G37/('5. Trigger species (global)'!G35))&gt;=0.1),1,0)</f>
        <v>#DIV/0!</v>
      </c>
      <c r="BD32" s="3" t="e">
        <f>IF(AND('6. Trigger species (at site)'!L37=lookups!$G$42,'6. Trigger species (at site)'!D37=lookups!$H$9,('6. Trigger species (at site)'!E37/('5. Trigger species (global)'!I35))&gt;=0.1),1,0)</f>
        <v>#DIV/0!</v>
      </c>
      <c r="BE32" s="3" t="e">
        <f>IF(AND('6. Trigger species (at site)'!L37=lookups!$G$42,'6. Trigger species (at site)'!D37=lookups!$H$9,('6. Trigger species (at site)'!F37/('5. Trigger species (global)'!H35))&gt;=0.1),1,0)</f>
        <v>#DIV/0!</v>
      </c>
      <c r="BF32" s="3" t="e">
        <f>IF(AND('6. Trigger species (at site)'!L37=lookups!$G$42,'6. Trigger species (at site)'!D37=lookups!$H$9,('6. Trigger species (at site)'!G37/('5. Trigger species (global)'!G35))&gt;=0.1),1,0)</f>
        <v>#DIV/0!</v>
      </c>
      <c r="BG32" s="3">
        <f>'5. Trigger species (global)'!C35</f>
        <v>0</v>
      </c>
      <c r="BH32" s="3" t="e">
        <f t="shared" si="4"/>
        <v>#N/A</v>
      </c>
      <c r="CE32" s="3">
        <f>'5. Trigger species (global)'!F36</f>
        <v>0</v>
      </c>
      <c r="CF32" s="3">
        <f t="shared" si="1"/>
        <v>1</v>
      </c>
      <c r="CG32" s="3" t="str">
        <f>'6. Trigger species (at site)'!L38</f>
        <v>Regularly held by site</v>
      </c>
      <c r="CH32" s="3">
        <f t="shared" si="2"/>
        <v>1</v>
      </c>
      <c r="CI32" s="3">
        <f t="shared" si="3"/>
        <v>0</v>
      </c>
    </row>
    <row r="33" spans="1:87" x14ac:dyDescent="0.25">
      <c r="A33" s="3" t="s">
        <v>56</v>
      </c>
      <c r="E33" s="3" t="s">
        <v>322</v>
      </c>
      <c r="H33" s="3" t="s">
        <v>677</v>
      </c>
      <c r="I33" s="3" t="s">
        <v>408</v>
      </c>
      <c r="K33" s="3" t="s">
        <v>374</v>
      </c>
      <c r="M33" s="3">
        <f>IF(OR('7. Criteria A2, B4, C and E '!$B$5=lookups!E43,'7. Criteria A2, B4, C and E '!$B$5=lookups!$E$44),1,0)</f>
        <v>0</v>
      </c>
      <c r="N33" s="3">
        <f>M33</f>
        <v>0</v>
      </c>
      <c r="O33" s="3">
        <f>N33</f>
        <v>0</v>
      </c>
      <c r="R33" s="3">
        <f>'6. Trigger species (at site)'!X38</f>
        <v>1</v>
      </c>
      <c r="S33" s="3">
        <f>IF(OR('5. Trigger species (global)'!D36=lookups!$E$43,'5. Trigger species (global)'!D36=lookups!$E$44),1,0)</f>
        <v>0</v>
      </c>
      <c r="T33" s="3">
        <f>IF('5. Trigger species (global)'!D36=lookups!$E$42,1,0)</f>
        <v>0</v>
      </c>
      <c r="U33" s="3">
        <f>IF(AND(S33=1,'5. Trigger species (global)'!$E$5=lookups!$H$3),1,0)</f>
        <v>0</v>
      </c>
      <c r="V33" s="3">
        <f>IF(AND(T33=1,'5. Trigger species (global)'!$E$5=lookups!$H$3),1,0)</f>
        <v>0</v>
      </c>
      <c r="W33" s="3" t="e">
        <f>IF(AND(S33=1,('6. Trigger species (at site)'!E38/(('5. Trigger species (global)'!I36))&gt;=0.005),'6. Trigger species (at site)'!C38&gt;4),1,0)</f>
        <v>#DIV/0!</v>
      </c>
      <c r="X33" s="28" t="e">
        <f>IF(AND(S33=1,('6. Trigger species (at site)'!F38/(('5. Trigger species (global)'!H36))&gt;=0.005),'6. Trigger species (at site)'!C38&gt;4),1,0)</f>
        <v>#DIV/0!</v>
      </c>
      <c r="Y33" s="3" t="e">
        <f>IF(AND(S33=1,('6. Trigger species (at site)'!G38/('5. Trigger species (global)'!G36)&gt;=0.005),'6. Trigger species (at site)'!C38&gt;4),1,0)</f>
        <v>#DIV/0!</v>
      </c>
      <c r="Z33" s="28" t="e">
        <f>IF(AND(T33=1,('6. Trigger species (at site)'!E38/('5. Trigger species (global)'!I36)&gt;=0.01),'6. Trigger species (at site)'!C38&gt;9),1,0)</f>
        <v>#DIV/0!</v>
      </c>
      <c r="AA33" s="28" t="e">
        <f>IF(AND(T33=1,('6. Trigger species (at site)'!F38/('5. Trigger species (global)'!H36)&gt;=0.01),'6. Trigger species (at site)'!C38&gt;9),1,0)</f>
        <v>#DIV/0!</v>
      </c>
      <c r="AB33" s="28" t="e">
        <f>IF(AND(T33=1,('6. Trigger species (at site)'!G38/('5. Trigger species (global)'!G36)&gt;=0.01),'6. Trigger species (at site)'!C38&gt;9),1,0)</f>
        <v>#DIV/0!</v>
      </c>
      <c r="AC33" s="3" t="e">
        <f>IF(AND(S33=1,('6. Trigger species (at site)'!E38/('5. Trigger species (global)'!I36)&gt;=0.001),'6. Trigger species (at site)'!C38&gt;4,'5. Trigger species (global)'!E36=lookups!$F$3),1,0)</f>
        <v>#DIV/0!</v>
      </c>
      <c r="AD33" s="28" t="e">
        <f>IF(AND(S33=1,('6. Trigger species (at site)'!F38/('5. Trigger species (global)'!H36)&gt;=0.001),'6. Trigger species (at site)'!D38&gt;4,'5. Trigger species (global)'!E36=lookups!$F$3),1,0)</f>
        <v>#DIV/0!</v>
      </c>
      <c r="AE33" s="3" t="e">
        <f>IF(AND(S33=1,('6. Trigger species (at site)'!G38/('5. Trigger species (global)'!G36)&gt;=0.001),'6. Trigger species (at site)'!C38&gt;4,'5. Trigger species (global)'!E36=lookups!$F$3),1,0)</f>
        <v>#DIV/0!</v>
      </c>
      <c r="AF33" s="28" t="e">
        <f>IF(AND(T33=1,('6. Trigger species (at site)'!E38/('5. Trigger species (global)'!I36)&gt;=0.002),'6. Trigger species (at site)'!C38&gt;9,'5. Trigger species (global)'!E36=lookups!$F$3),1,0)</f>
        <v>#DIV/0!</v>
      </c>
      <c r="AG33" s="28" t="e">
        <f>IF(AND(T33=1,('6. Trigger species (at site)'!F38/('5. Trigger species (global)'!H36)&gt;=0.002),'6. Trigger species (at site)'!D38&gt;9,'5. Trigger species (global)'!E36=lookups!$F$3),1,0)</f>
        <v>#DIV/0!</v>
      </c>
      <c r="AH33" s="28" t="e">
        <f>IF(AND(T33=1,('6. Trigger species (at site)'!G38/('5. Trigger species (global)'!G36)&gt;=0.002),'6. Trigger species (at site)'!C38&gt;9,'5. Trigger species (global)'!E36=lookups!$F$3),1,0)</f>
        <v>#DIV/0!</v>
      </c>
      <c r="AI33" s="3" t="e">
        <f>IF(AND(S33=1,('6. Trigger species (at site)'!E38/('5. Trigger species (global)'!I36)&gt;=0.95)),1,0)</f>
        <v>#DIV/0!</v>
      </c>
      <c r="AJ33" s="3" t="e">
        <f>IF(AND(S33=1,('6. Trigger species (at site)'!F38/('5. Trigger species (global)'!H36)&gt;=0.95)),1,0)</f>
        <v>#DIV/0!</v>
      </c>
      <c r="AK33" s="3" t="e">
        <f>IF(AND(S33=1,('6. Trigger species (at site)'!G38/('5. Trigger species (global)'!G36)&gt;=0.95)),1,0)</f>
        <v>#DIV/0!</v>
      </c>
      <c r="AL33" s="3" t="e">
        <f>IF(AND('6. Trigger species (at site)'!E38/('5. Trigger species (global)'!I36)&gt;=0.1,'6. Trigger species (at site)'!C38&gt;9,$R33=1),1,0)</f>
        <v>#DIV/0!</v>
      </c>
      <c r="AM33" s="3" t="e">
        <f>IF(AND('6. Trigger species (at site)'!F38/('5. Trigger species (global)'!H36)&gt;=0.1,'6. Trigger species (at site)'!D38&gt;9,$R33=1),1,0)</f>
        <v>#DIV/0!</v>
      </c>
      <c r="AN33" s="3" t="e">
        <f>IF(AND('6. Trigger species (at site)'!G38/('5. Trigger species (global)'!G36)&gt;=0.1,'6. Trigger species (at site)'!C38&gt;9,R33=1),1,0)</f>
        <v>#DIV/0!</v>
      </c>
      <c r="AO33" s="3" t="e">
        <f>IF(AND('5. Trigger species (global)'!$K36=lookups!$F$3,'6. Trigger species (at site)'!E38/('5. Trigger species (global)'!I36)&gt;=0.01,R33=1),1,0)</f>
        <v>#DIV/0!</v>
      </c>
      <c r="AP33" s="3" t="e">
        <f>IF(AND('5. Trigger species (global)'!$K36=lookups!$F$3,'6. Trigger species (at site)'!F38/('5. Trigger species (global)'!H36)&gt;=0.01,R33=1),1,0)</f>
        <v>#DIV/0!</v>
      </c>
      <c r="AQ33" s="3" t="e">
        <f>IF(AND('5. Trigger species (global)'!$K36=lookups!$F$3,'6. Trigger species (at site)'!G38/('5. Trigger species (global)'!G36)&gt;=0.01,R33=1),1,0)</f>
        <v>#DIV/0!</v>
      </c>
      <c r="AR33" s="3" t="e">
        <f>IF(AND(R33=1,BH33=$O$24,'5. Trigger species (global)'!L36=lookups!$F$3,'6. Trigger species (at site)'!E38/('5. Trigger species (global)'!I36)&gt;=0.005),1,0)</f>
        <v>#N/A</v>
      </c>
      <c r="AS33" s="3" t="e">
        <f>IF(AND(R33=1,BH33=$O$24,'5. Trigger species (global)'!L36=lookups!$F$3,'6. Trigger species (at site)'!F38/('5. Trigger species (global)'!H36)&gt;=0.005),1,0)</f>
        <v>#N/A</v>
      </c>
      <c r="AT33" s="3" t="e">
        <f>IF(AND(R33=1,BH33=$O$24,'5. Trigger species (global)'!L36=lookups!$F$3,'6. Trigger species (at site)'!G38/('5. Trigger species (global)'!G36)&gt;=0.005),1,0)</f>
        <v>#N/A</v>
      </c>
      <c r="AU33" s="3" t="e">
        <f>IF(AND('6. Trigger species (at site)'!C38&gt;=5,BH33=$O$25,'5. Trigger species (global)'!L36=lookups!$F$3),1,0)</f>
        <v>#N/A</v>
      </c>
      <c r="AV33" s="3">
        <f>IF(AND(R33=1,'6. Trigger species (at site)'!Y38=1),1,0)</f>
        <v>0</v>
      </c>
      <c r="AW33" s="3" t="e">
        <f>IF(AND('6. Trigger species (at site)'!Z38=1,'6. Trigger species (at site)'!E38/('5. Trigger species (global)'!I36)&gt;=0.01,'5. Trigger species (global)'!F36=lookups!$H$9),1,0)</f>
        <v>#DIV/0!</v>
      </c>
      <c r="AX33" s="3" t="e">
        <f>IF(AND('6. Trigger species (at site)'!Z38=1,'6. Trigger species (at site)'!F38/('5. Trigger species (global)'!H36)&gt;=0.01,'5. Trigger species (global)'!F36=lookups!$H$9),1,0)</f>
        <v>#DIV/0!</v>
      </c>
      <c r="AY33" s="3" t="e">
        <f>IF(AND('6. Trigger species (at site)'!Z38=1,'6. Trigger species (at site)'!G38/('5. Trigger species (global)'!G36)&gt;=0.01,'5. Trigger species (global)'!F36=lookups!$H$9),1,0)</f>
        <v>#DIV/0!</v>
      </c>
      <c r="AZ33" s="3">
        <f>IF(AND('6. Trigger species (at site)'!Z38=1,'6. Trigger species (at site)'!AA38=1,'5. Trigger species (global)'!F36=lookups!$H$9),1,0)</f>
        <v>0</v>
      </c>
      <c r="BA33" s="3" t="e">
        <f>IF(AND('6. Trigger species (at site)'!L38=lookups!$G$41,'6. Trigger species (at site)'!D38=lookups!$H$9,('6. Trigger species (at site)'!E38/('5. Trigger species (global)'!I36))&gt;=0.1),1,0)</f>
        <v>#DIV/0!</v>
      </c>
      <c r="BB33" s="3" t="e">
        <f>IF(AND('6. Trigger species (at site)'!L38=lookups!$G$41,'6. Trigger species (at site)'!D38=lookups!$H$9,('6. Trigger species (at site)'!F38/('5. Trigger species (global)'!H36))&gt;=0.1),1,0)</f>
        <v>#DIV/0!</v>
      </c>
      <c r="BC33" s="3" t="e">
        <f>IF(AND('6. Trigger species (at site)'!L38=lookups!$G$41,'6. Trigger species (at site)'!D38=lookups!$H$9,('6. Trigger species (at site)'!G38/('5. Trigger species (global)'!G36))&gt;=0.1),1,0)</f>
        <v>#DIV/0!</v>
      </c>
      <c r="BD33" s="3" t="e">
        <f>IF(AND('6. Trigger species (at site)'!L38=lookups!$G$42,'6. Trigger species (at site)'!D38=lookups!$H$9,('6. Trigger species (at site)'!E38/('5. Trigger species (global)'!I36))&gt;=0.1),1,0)</f>
        <v>#DIV/0!</v>
      </c>
      <c r="BE33" s="3" t="e">
        <f>IF(AND('6. Trigger species (at site)'!L38=lookups!$G$42,'6. Trigger species (at site)'!D38=lookups!$H$9,('6. Trigger species (at site)'!F38/('5. Trigger species (global)'!H36))&gt;=0.1),1,0)</f>
        <v>#DIV/0!</v>
      </c>
      <c r="BF33" s="3" t="e">
        <f>IF(AND('6. Trigger species (at site)'!L38=lookups!$G$42,'6. Trigger species (at site)'!D38=lookups!$H$9,('6. Trigger species (at site)'!G38/('5. Trigger species (global)'!G36))&gt;=0.1),1,0)</f>
        <v>#DIV/0!</v>
      </c>
      <c r="BG33" s="3">
        <f>'5. Trigger species (global)'!C36</f>
        <v>0</v>
      </c>
      <c r="BH33" s="3" t="e">
        <f t="shared" si="4"/>
        <v>#N/A</v>
      </c>
      <c r="CE33" s="3">
        <f>'5. Trigger species (global)'!F37</f>
        <v>0</v>
      </c>
      <c r="CF33" s="3">
        <f t="shared" si="1"/>
        <v>1</v>
      </c>
      <c r="CG33" s="3" t="str">
        <f>'6. Trigger species (at site)'!L39</f>
        <v>Regularly held by site</v>
      </c>
      <c r="CH33" s="3">
        <f t="shared" si="2"/>
        <v>1</v>
      </c>
      <c r="CI33" s="3">
        <f t="shared" si="3"/>
        <v>0</v>
      </c>
    </row>
    <row r="34" spans="1:87" x14ac:dyDescent="0.25">
      <c r="A34" s="3" t="s">
        <v>57</v>
      </c>
      <c r="E34" s="3" t="s">
        <v>323</v>
      </c>
      <c r="H34" s="3" t="s">
        <v>335</v>
      </c>
      <c r="I34" s="3" t="s">
        <v>408</v>
      </c>
      <c r="K34" s="3" t="s">
        <v>814</v>
      </c>
      <c r="M34" s="3" t="e">
        <f>IF(AND(lookups!M33=1,('7. Criteria A2, B4, C and E '!D5/'7. Criteria A2, B4, C and E '!C5)&gt;=0.05),1,0)</f>
        <v>#DIV/0!</v>
      </c>
      <c r="N34" s="3" t="e">
        <f>IF(AND(lookups!M33=1,('7. Criteria A2, B4, C and E '!E5/'7. Criteria A2, B4, C and E '!C5)&gt;=0.05),1,0)</f>
        <v>#DIV/0!</v>
      </c>
      <c r="O34" s="3" t="e">
        <f>IF(AND(lookups!N33=1,('7. Criteria A2, B4, C and E '!F5/'7. Criteria A2, B4, C and E '!C5)&gt;=0.05),1,0)</f>
        <v>#DIV/0!</v>
      </c>
      <c r="R34" s="3">
        <f>'6. Trigger species (at site)'!X39</f>
        <v>1</v>
      </c>
      <c r="S34" s="3">
        <f>IF(OR('5. Trigger species (global)'!D37=lookups!$E$43,'5. Trigger species (global)'!D37=lookups!$E$44),1,0)</f>
        <v>0</v>
      </c>
      <c r="T34" s="3">
        <f>IF('5. Trigger species (global)'!D37=lookups!$E$42,1,0)</f>
        <v>0</v>
      </c>
      <c r="U34" s="3">
        <f>IF(AND(S34=1,'5. Trigger species (global)'!$E$5=lookups!$H$3),1,0)</f>
        <v>0</v>
      </c>
      <c r="V34" s="3">
        <f>IF(AND(T34=1,'5. Trigger species (global)'!$E$5=lookups!$H$3),1,0)</f>
        <v>0</v>
      </c>
      <c r="W34" s="3" t="e">
        <f>IF(AND(S34=1,('6. Trigger species (at site)'!E39/(('5. Trigger species (global)'!I37))&gt;=0.005),'6. Trigger species (at site)'!C39&gt;4),1,0)</f>
        <v>#DIV/0!</v>
      </c>
      <c r="X34" s="28" t="e">
        <f>IF(AND(S34=1,('6. Trigger species (at site)'!F39/(('5. Trigger species (global)'!H37))&gt;=0.005),'6. Trigger species (at site)'!C39&gt;4),1,0)</f>
        <v>#DIV/0!</v>
      </c>
      <c r="Y34" s="3" t="e">
        <f>IF(AND(S34=1,('6. Trigger species (at site)'!G39/('5. Trigger species (global)'!G37)&gt;=0.005),'6. Trigger species (at site)'!C39&gt;4),1,0)</f>
        <v>#DIV/0!</v>
      </c>
      <c r="Z34" s="28" t="e">
        <f>IF(AND(T34=1,('6. Trigger species (at site)'!E39/('5. Trigger species (global)'!I37)&gt;=0.01),'6. Trigger species (at site)'!C39&gt;9),1,0)</f>
        <v>#DIV/0!</v>
      </c>
      <c r="AA34" s="28" t="e">
        <f>IF(AND(T34=1,('6. Trigger species (at site)'!F39/('5. Trigger species (global)'!H37)&gt;=0.01),'6. Trigger species (at site)'!C39&gt;9),1,0)</f>
        <v>#DIV/0!</v>
      </c>
      <c r="AB34" s="28" t="e">
        <f>IF(AND(T34=1,('6. Trigger species (at site)'!G39/('5. Trigger species (global)'!G37)&gt;=0.01),'6. Trigger species (at site)'!C39&gt;9),1,0)</f>
        <v>#DIV/0!</v>
      </c>
      <c r="AC34" s="3" t="e">
        <f>IF(AND(S34=1,('6. Trigger species (at site)'!E39/('5. Trigger species (global)'!I37)&gt;=0.001),'6. Trigger species (at site)'!C39&gt;4,'5. Trigger species (global)'!E37=lookups!$F$3),1,0)</f>
        <v>#DIV/0!</v>
      </c>
      <c r="AD34" s="28" t="e">
        <f>IF(AND(S34=1,('6. Trigger species (at site)'!F39/('5. Trigger species (global)'!H37)&gt;=0.001),'6. Trigger species (at site)'!D39&gt;4,'5. Trigger species (global)'!E37=lookups!$F$3),1,0)</f>
        <v>#DIV/0!</v>
      </c>
      <c r="AE34" s="3" t="e">
        <f>IF(AND(S34=1,('6. Trigger species (at site)'!G39/('5. Trigger species (global)'!G37)&gt;=0.001),'6. Trigger species (at site)'!C39&gt;4,'5. Trigger species (global)'!E37=lookups!$F$3),1,0)</f>
        <v>#DIV/0!</v>
      </c>
      <c r="AF34" s="28" t="e">
        <f>IF(AND(T34=1,('6. Trigger species (at site)'!E39/('5. Trigger species (global)'!I37)&gt;=0.002),'6. Trigger species (at site)'!C39&gt;9,'5. Trigger species (global)'!E37=lookups!$F$3),1,0)</f>
        <v>#DIV/0!</v>
      </c>
      <c r="AG34" s="28" t="e">
        <f>IF(AND(T34=1,('6. Trigger species (at site)'!F39/('5. Trigger species (global)'!H37)&gt;=0.002),'6. Trigger species (at site)'!D39&gt;9,'5. Trigger species (global)'!E37=lookups!$F$3),1,0)</f>
        <v>#DIV/0!</v>
      </c>
      <c r="AH34" s="28" t="e">
        <f>IF(AND(T34=1,('6. Trigger species (at site)'!G39/('5. Trigger species (global)'!G37)&gt;=0.002),'6. Trigger species (at site)'!C39&gt;9,'5. Trigger species (global)'!E37=lookups!$F$3),1,0)</f>
        <v>#DIV/0!</v>
      </c>
      <c r="AI34" s="3" t="e">
        <f>IF(AND(S34=1,('6. Trigger species (at site)'!E39/('5. Trigger species (global)'!I37)&gt;=0.95)),1,0)</f>
        <v>#DIV/0!</v>
      </c>
      <c r="AJ34" s="3" t="e">
        <f>IF(AND(S34=1,('6. Trigger species (at site)'!F39/('5. Trigger species (global)'!H37)&gt;=0.95)),1,0)</f>
        <v>#DIV/0!</v>
      </c>
      <c r="AK34" s="3" t="e">
        <f>IF(AND(S34=1,('6. Trigger species (at site)'!G39/('5. Trigger species (global)'!G37)&gt;=0.95)),1,0)</f>
        <v>#DIV/0!</v>
      </c>
      <c r="AL34" s="3" t="e">
        <f>IF(AND('6. Trigger species (at site)'!E39/('5. Trigger species (global)'!I37)&gt;=0.1,'6. Trigger species (at site)'!C39&gt;9,$R34=1),1,0)</f>
        <v>#DIV/0!</v>
      </c>
      <c r="AM34" s="3" t="e">
        <f>IF(AND('6. Trigger species (at site)'!F39/('5. Trigger species (global)'!H37)&gt;=0.1,'6. Trigger species (at site)'!D39&gt;9,$R34=1),1,0)</f>
        <v>#DIV/0!</v>
      </c>
      <c r="AN34" s="3" t="e">
        <f>IF(AND('6. Trigger species (at site)'!G39/('5. Trigger species (global)'!G37)&gt;=0.1,'6. Trigger species (at site)'!C39&gt;9,R34=1),1,0)</f>
        <v>#DIV/0!</v>
      </c>
      <c r="AO34" s="3" t="e">
        <f>IF(AND('5. Trigger species (global)'!$K37=lookups!$F$3,'6. Trigger species (at site)'!E39/('5. Trigger species (global)'!I37)&gt;=0.01,R34=1),1,0)</f>
        <v>#DIV/0!</v>
      </c>
      <c r="AP34" s="3" t="e">
        <f>IF(AND('5. Trigger species (global)'!$K37=lookups!$F$3,'6. Trigger species (at site)'!F39/('5. Trigger species (global)'!H37)&gt;=0.01,R34=1),1,0)</f>
        <v>#DIV/0!</v>
      </c>
      <c r="AQ34" s="3" t="e">
        <f>IF(AND('5. Trigger species (global)'!$K37=lookups!$F$3,'6. Trigger species (at site)'!G39/('5. Trigger species (global)'!G37)&gt;=0.01,R34=1),1,0)</f>
        <v>#DIV/0!</v>
      </c>
      <c r="AR34" s="3" t="e">
        <f>IF(AND(R34=1,BH34=$O$24,'5. Trigger species (global)'!L37=lookups!$F$3,'6. Trigger species (at site)'!E39/('5. Trigger species (global)'!I37)&gt;=0.005),1,0)</f>
        <v>#N/A</v>
      </c>
      <c r="AS34" s="3" t="e">
        <f>IF(AND(R34=1,BH34=$O$24,'5. Trigger species (global)'!L37=lookups!$F$3,'6. Trigger species (at site)'!F39/('5. Trigger species (global)'!H37)&gt;=0.005),1,0)</f>
        <v>#N/A</v>
      </c>
      <c r="AT34" s="3" t="e">
        <f>IF(AND(R34=1,BH34=$O$24,'5. Trigger species (global)'!L37=lookups!$F$3,'6. Trigger species (at site)'!G39/('5. Trigger species (global)'!G37)&gt;=0.005),1,0)</f>
        <v>#N/A</v>
      </c>
      <c r="AU34" s="3" t="e">
        <f>IF(AND('6. Trigger species (at site)'!C39&gt;=5,BH34=$O$25,'5. Trigger species (global)'!L37=lookups!$F$3),1,0)</f>
        <v>#N/A</v>
      </c>
      <c r="AV34" s="3">
        <f>IF(AND(R34=1,'6. Trigger species (at site)'!Y39=1),1,0)</f>
        <v>0</v>
      </c>
      <c r="AW34" s="3" t="e">
        <f>IF(AND('6. Trigger species (at site)'!Z39=1,'6. Trigger species (at site)'!E39/('5. Trigger species (global)'!I37)&gt;=0.01,'5. Trigger species (global)'!F37=lookups!$H$9),1,0)</f>
        <v>#DIV/0!</v>
      </c>
      <c r="AX34" s="3" t="e">
        <f>IF(AND('6. Trigger species (at site)'!Z39=1,'6. Trigger species (at site)'!F39/('5. Trigger species (global)'!H37)&gt;=0.01,'5. Trigger species (global)'!F37=lookups!$H$9),1,0)</f>
        <v>#DIV/0!</v>
      </c>
      <c r="AY34" s="3" t="e">
        <f>IF(AND('6. Trigger species (at site)'!Z39=1,'6. Trigger species (at site)'!G39/('5. Trigger species (global)'!G37)&gt;=0.01,'5. Trigger species (global)'!F37=lookups!$H$9),1,0)</f>
        <v>#DIV/0!</v>
      </c>
      <c r="AZ34" s="3">
        <f>IF(AND('6. Trigger species (at site)'!Z39=1,'6. Trigger species (at site)'!AA39=1,'5. Trigger species (global)'!F37=lookups!$H$9),1,0)</f>
        <v>0</v>
      </c>
      <c r="BA34" s="3" t="e">
        <f>IF(AND('6. Trigger species (at site)'!L39=lookups!$G$41,'6. Trigger species (at site)'!D39=lookups!$H$9,('6. Trigger species (at site)'!E39/('5. Trigger species (global)'!I37))&gt;=0.1),1,0)</f>
        <v>#DIV/0!</v>
      </c>
      <c r="BB34" s="3" t="e">
        <f>IF(AND('6. Trigger species (at site)'!L39=lookups!$G$41,'6. Trigger species (at site)'!D39=lookups!$H$9,('6. Trigger species (at site)'!F39/('5. Trigger species (global)'!H37))&gt;=0.1),1,0)</f>
        <v>#DIV/0!</v>
      </c>
      <c r="BC34" s="3" t="e">
        <f>IF(AND('6. Trigger species (at site)'!L39=lookups!$G$41,'6. Trigger species (at site)'!D39=lookups!$H$9,('6. Trigger species (at site)'!G39/('5. Trigger species (global)'!G37))&gt;=0.1),1,0)</f>
        <v>#DIV/0!</v>
      </c>
      <c r="BD34" s="3" t="e">
        <f>IF(AND('6. Trigger species (at site)'!L39=lookups!$G$42,'6. Trigger species (at site)'!D39=lookups!$H$9,('6. Trigger species (at site)'!E39/('5. Trigger species (global)'!I37))&gt;=0.1),1,0)</f>
        <v>#DIV/0!</v>
      </c>
      <c r="BE34" s="3" t="e">
        <f>IF(AND('6. Trigger species (at site)'!L39=lookups!$G$42,'6. Trigger species (at site)'!D39=lookups!$H$9,('6. Trigger species (at site)'!F39/('5. Trigger species (global)'!H37))&gt;=0.1),1,0)</f>
        <v>#DIV/0!</v>
      </c>
      <c r="BF34" s="3" t="e">
        <f>IF(AND('6. Trigger species (at site)'!L39=lookups!$G$42,'6. Trigger species (at site)'!D39=lookups!$H$9,('6. Trigger species (at site)'!G39/('5. Trigger species (global)'!G37))&gt;=0.1),1,0)</f>
        <v>#DIV/0!</v>
      </c>
      <c r="BG34" s="3">
        <f>'5. Trigger species (global)'!C37</f>
        <v>0</v>
      </c>
      <c r="BH34" s="3" t="e">
        <f t="shared" si="4"/>
        <v>#N/A</v>
      </c>
      <c r="CE34" s="3">
        <f>'5. Trigger species (global)'!F38</f>
        <v>0</v>
      </c>
      <c r="CF34" s="3">
        <f t="shared" si="1"/>
        <v>1</v>
      </c>
      <c r="CG34" s="3" t="str">
        <f>'6. Trigger species (at site)'!L40</f>
        <v>Regularly held by site</v>
      </c>
      <c r="CH34" s="3">
        <f t="shared" si="2"/>
        <v>1</v>
      </c>
      <c r="CI34" s="3">
        <f t="shared" si="3"/>
        <v>0</v>
      </c>
    </row>
    <row r="35" spans="1:87" x14ac:dyDescent="0.25">
      <c r="A35" s="3" t="s">
        <v>58</v>
      </c>
      <c r="E35" s="3" t="s">
        <v>659</v>
      </c>
      <c r="H35" s="3" t="s">
        <v>336</v>
      </c>
      <c r="I35" s="3" t="s">
        <v>408</v>
      </c>
      <c r="K35" s="3" t="s">
        <v>815</v>
      </c>
      <c r="M35" s="3">
        <f>SUMIF(M34,"&lt;&gt;#DIV/0!")</f>
        <v>0</v>
      </c>
      <c r="N35" s="3">
        <f>SUMIF(N34,"&lt;&gt;#DIV/0!")</f>
        <v>0</v>
      </c>
      <c r="O35" s="3">
        <f>SUMIF(O34,"&lt;&gt;#DIV/0!")</f>
        <v>0</v>
      </c>
      <c r="R35" s="3">
        <f>'6. Trigger species (at site)'!X40</f>
        <v>1</v>
      </c>
      <c r="S35" s="3">
        <f>IF(OR('5. Trigger species (global)'!D38=lookups!$E$43,'5. Trigger species (global)'!D38=lookups!$E$44),1,0)</f>
        <v>0</v>
      </c>
      <c r="T35" s="3">
        <f>IF('5. Trigger species (global)'!D38=lookups!$E$42,1,0)</f>
        <v>0</v>
      </c>
      <c r="U35" s="3">
        <f>IF(AND(S35=1,'5. Trigger species (global)'!$E$5=lookups!$H$3),1,0)</f>
        <v>0</v>
      </c>
      <c r="V35" s="3">
        <f>IF(AND(T35=1,'5. Trigger species (global)'!$E$5=lookups!$H$3),1,0)</f>
        <v>0</v>
      </c>
      <c r="W35" s="3" t="e">
        <f>IF(AND(S35=1,('6. Trigger species (at site)'!E40/(('5. Trigger species (global)'!I38))&gt;=0.005),'6. Trigger species (at site)'!C40&gt;4),1,0)</f>
        <v>#DIV/0!</v>
      </c>
      <c r="X35" s="28" t="e">
        <f>IF(AND(S35=1,('6. Trigger species (at site)'!F40/(('5. Trigger species (global)'!H38))&gt;=0.005),'6. Trigger species (at site)'!C40&gt;4),1,0)</f>
        <v>#DIV/0!</v>
      </c>
      <c r="Y35" s="3" t="e">
        <f>IF(AND(S35=1,('6. Trigger species (at site)'!G40/('5. Trigger species (global)'!G38)&gt;=0.005),'6. Trigger species (at site)'!C40&gt;4),1,0)</f>
        <v>#DIV/0!</v>
      </c>
      <c r="Z35" s="28" t="e">
        <f>IF(AND(T35=1,('6. Trigger species (at site)'!E40/('5. Trigger species (global)'!I38)&gt;=0.01),'6. Trigger species (at site)'!C40&gt;9),1,0)</f>
        <v>#DIV/0!</v>
      </c>
      <c r="AA35" s="28" t="e">
        <f>IF(AND(T35=1,('6. Trigger species (at site)'!F40/('5. Trigger species (global)'!H38)&gt;=0.01),'6. Trigger species (at site)'!C40&gt;9),1,0)</f>
        <v>#DIV/0!</v>
      </c>
      <c r="AB35" s="28" t="e">
        <f>IF(AND(T35=1,('6. Trigger species (at site)'!G40/('5. Trigger species (global)'!G38)&gt;=0.01),'6. Trigger species (at site)'!C40&gt;9),1,0)</f>
        <v>#DIV/0!</v>
      </c>
      <c r="AC35" s="3" t="e">
        <f>IF(AND(S35=1,('6. Trigger species (at site)'!E40/('5. Trigger species (global)'!I38)&gt;=0.001),'6. Trigger species (at site)'!C40&gt;4,'5. Trigger species (global)'!E38=lookups!$F$3),1,0)</f>
        <v>#DIV/0!</v>
      </c>
      <c r="AD35" s="28" t="e">
        <f>IF(AND(S35=1,('6. Trigger species (at site)'!F40/('5. Trigger species (global)'!H38)&gt;=0.001),'6. Trigger species (at site)'!D40&gt;4,'5. Trigger species (global)'!E38=lookups!$F$3),1,0)</f>
        <v>#DIV/0!</v>
      </c>
      <c r="AE35" s="3" t="e">
        <f>IF(AND(S35=1,('6. Trigger species (at site)'!G40/('5. Trigger species (global)'!G38)&gt;=0.001),'6. Trigger species (at site)'!C40&gt;4,'5. Trigger species (global)'!E38=lookups!$F$3),1,0)</f>
        <v>#DIV/0!</v>
      </c>
      <c r="AF35" s="28" t="e">
        <f>IF(AND(T35=1,('6. Trigger species (at site)'!E40/('5. Trigger species (global)'!I38)&gt;=0.002),'6. Trigger species (at site)'!C40&gt;9,'5. Trigger species (global)'!E38=lookups!$F$3),1,0)</f>
        <v>#DIV/0!</v>
      </c>
      <c r="AG35" s="28" t="e">
        <f>IF(AND(T35=1,('6. Trigger species (at site)'!F40/('5. Trigger species (global)'!H38)&gt;=0.002),'6. Trigger species (at site)'!D40&gt;9,'5. Trigger species (global)'!E38=lookups!$F$3),1,0)</f>
        <v>#DIV/0!</v>
      </c>
      <c r="AH35" s="28" t="e">
        <f>IF(AND(T35=1,('6. Trigger species (at site)'!G40/('5. Trigger species (global)'!G38)&gt;=0.002),'6. Trigger species (at site)'!C40&gt;9,'5. Trigger species (global)'!E38=lookups!$F$3),1,0)</f>
        <v>#DIV/0!</v>
      </c>
      <c r="AI35" s="3" t="e">
        <f>IF(AND(S35=1,('6. Trigger species (at site)'!E40/('5. Trigger species (global)'!I38)&gt;=0.95)),1,0)</f>
        <v>#DIV/0!</v>
      </c>
      <c r="AJ35" s="3" t="e">
        <f>IF(AND(S35=1,('6. Trigger species (at site)'!F40/('5. Trigger species (global)'!H38)&gt;=0.95)),1,0)</f>
        <v>#DIV/0!</v>
      </c>
      <c r="AK35" s="3" t="e">
        <f>IF(AND(S35=1,('6. Trigger species (at site)'!G40/('5. Trigger species (global)'!G38)&gt;=0.95)),1,0)</f>
        <v>#DIV/0!</v>
      </c>
      <c r="AL35" s="3" t="e">
        <f>IF(AND('6. Trigger species (at site)'!E40/('5. Trigger species (global)'!I38)&gt;=0.1,'6. Trigger species (at site)'!C40&gt;9,$R35=1),1,0)</f>
        <v>#DIV/0!</v>
      </c>
      <c r="AM35" s="3" t="e">
        <f>IF(AND('6. Trigger species (at site)'!F40/('5. Trigger species (global)'!H38)&gt;=0.1,'6. Trigger species (at site)'!D40&gt;9,$R35=1),1,0)</f>
        <v>#DIV/0!</v>
      </c>
      <c r="AN35" s="3" t="e">
        <f>IF(AND('6. Trigger species (at site)'!G40/('5. Trigger species (global)'!G38)&gt;=0.1,'6. Trigger species (at site)'!C40&gt;9,R35=1),1,0)</f>
        <v>#DIV/0!</v>
      </c>
      <c r="AO35" s="3" t="e">
        <f>IF(AND('5. Trigger species (global)'!$K38=lookups!$F$3,'6. Trigger species (at site)'!E40/('5. Trigger species (global)'!I38)&gt;=0.01,R35=1),1,0)</f>
        <v>#DIV/0!</v>
      </c>
      <c r="AP35" s="3" t="e">
        <f>IF(AND('5. Trigger species (global)'!$K38=lookups!$F$3,'6. Trigger species (at site)'!F40/('5. Trigger species (global)'!H38)&gt;=0.01,R35=1),1,0)</f>
        <v>#DIV/0!</v>
      </c>
      <c r="AQ35" s="3" t="e">
        <f>IF(AND('5. Trigger species (global)'!$K38=lookups!$F$3,'6. Trigger species (at site)'!G40/('5. Trigger species (global)'!G38)&gt;=0.01,R35=1),1,0)</f>
        <v>#DIV/0!</v>
      </c>
      <c r="AR35" s="3" t="e">
        <f>IF(AND(R35=1,BH35=$O$24,'5. Trigger species (global)'!L38=lookups!$F$3,'6. Trigger species (at site)'!E40/('5. Trigger species (global)'!I38)&gt;=0.005),1,0)</f>
        <v>#N/A</v>
      </c>
      <c r="AS35" s="3" t="e">
        <f>IF(AND(R35=1,BH35=$O$24,'5. Trigger species (global)'!L38=lookups!$F$3,'6. Trigger species (at site)'!F40/('5. Trigger species (global)'!H38)&gt;=0.005),1,0)</f>
        <v>#N/A</v>
      </c>
      <c r="AT35" s="3" t="e">
        <f>IF(AND(R35=1,BH35=$O$24,'5. Trigger species (global)'!L38=lookups!$F$3,'6. Trigger species (at site)'!G40/('5. Trigger species (global)'!G38)&gt;=0.005),1,0)</f>
        <v>#N/A</v>
      </c>
      <c r="AU35" s="3" t="e">
        <f>IF(AND('6. Trigger species (at site)'!C40&gt;=5,BH35=$O$25,'5. Trigger species (global)'!L38=lookups!$F$3),1,0)</f>
        <v>#N/A</v>
      </c>
      <c r="AV35" s="3">
        <f>IF(AND(R35=1,'6. Trigger species (at site)'!Y40=1),1,0)</f>
        <v>0</v>
      </c>
      <c r="AW35" s="3" t="e">
        <f>IF(AND('6. Trigger species (at site)'!Z40=1,'6. Trigger species (at site)'!E40/('5. Trigger species (global)'!I38)&gt;=0.01,'5. Trigger species (global)'!F38=lookups!$H$9),1,0)</f>
        <v>#DIV/0!</v>
      </c>
      <c r="AX35" s="3" t="e">
        <f>IF(AND('6. Trigger species (at site)'!Z40=1,'6. Trigger species (at site)'!F40/('5. Trigger species (global)'!H38)&gt;=0.01,'5. Trigger species (global)'!F38=lookups!$H$9),1,0)</f>
        <v>#DIV/0!</v>
      </c>
      <c r="AY35" s="3" t="e">
        <f>IF(AND('6. Trigger species (at site)'!Z40=1,'6. Trigger species (at site)'!G40/('5. Trigger species (global)'!G38)&gt;=0.01,'5. Trigger species (global)'!F38=lookups!$H$9),1,0)</f>
        <v>#DIV/0!</v>
      </c>
      <c r="AZ35" s="3">
        <f>IF(AND('6. Trigger species (at site)'!Z40=1,'6. Trigger species (at site)'!AA40=1,'5. Trigger species (global)'!F38=lookups!$H$9),1,0)</f>
        <v>0</v>
      </c>
      <c r="BA35" s="3" t="e">
        <f>IF(AND('6. Trigger species (at site)'!L40=lookups!$G$41,'6. Trigger species (at site)'!D40=lookups!$H$9,('6. Trigger species (at site)'!E40/('5. Trigger species (global)'!I38))&gt;=0.1),1,0)</f>
        <v>#DIV/0!</v>
      </c>
      <c r="BB35" s="3" t="e">
        <f>IF(AND('6. Trigger species (at site)'!L40=lookups!$G$41,'6. Trigger species (at site)'!D40=lookups!$H$9,('6. Trigger species (at site)'!F40/('5. Trigger species (global)'!H38))&gt;=0.1),1,0)</f>
        <v>#DIV/0!</v>
      </c>
      <c r="BC35" s="3" t="e">
        <f>IF(AND('6. Trigger species (at site)'!L40=lookups!$G$41,'6. Trigger species (at site)'!D40=lookups!$H$9,('6. Trigger species (at site)'!G40/('5. Trigger species (global)'!G38))&gt;=0.1),1,0)</f>
        <v>#DIV/0!</v>
      </c>
      <c r="BD35" s="3" t="e">
        <f>IF(AND('6. Trigger species (at site)'!L40=lookups!$G$42,'6. Trigger species (at site)'!D40=lookups!$H$9,('6. Trigger species (at site)'!E40/('5. Trigger species (global)'!I38))&gt;=0.1),1,0)</f>
        <v>#DIV/0!</v>
      </c>
      <c r="BE35" s="3" t="e">
        <f>IF(AND('6. Trigger species (at site)'!L40=lookups!$G$42,'6. Trigger species (at site)'!D40=lookups!$H$9,('6. Trigger species (at site)'!F40/('5. Trigger species (global)'!H38))&gt;=0.1),1,0)</f>
        <v>#DIV/0!</v>
      </c>
      <c r="BF35" s="3" t="e">
        <f>IF(AND('6. Trigger species (at site)'!L40=lookups!$G$42,'6. Trigger species (at site)'!D40=lookups!$H$9,('6. Trigger species (at site)'!G40/('5. Trigger species (global)'!G38))&gt;=0.1),1,0)</f>
        <v>#DIV/0!</v>
      </c>
      <c r="BG35" s="3">
        <f>'5. Trigger species (global)'!C38</f>
        <v>0</v>
      </c>
      <c r="BH35" s="3" t="e">
        <f t="shared" si="4"/>
        <v>#N/A</v>
      </c>
      <c r="CE35" s="3">
        <f>'5. Trigger species (global)'!F39</f>
        <v>0</v>
      </c>
      <c r="CF35" s="3">
        <f t="shared" si="1"/>
        <v>1</v>
      </c>
      <c r="CG35" s="3" t="str">
        <f>'6. Trigger species (at site)'!L41</f>
        <v>Regularly held by site</v>
      </c>
      <c r="CH35" s="3">
        <f t="shared" si="2"/>
        <v>1</v>
      </c>
      <c r="CI35" s="3">
        <f t="shared" si="3"/>
        <v>0</v>
      </c>
    </row>
    <row r="36" spans="1:87" x14ac:dyDescent="0.25">
      <c r="A36" s="3" t="s">
        <v>298</v>
      </c>
      <c r="H36" s="3" t="s">
        <v>337</v>
      </c>
      <c r="I36" s="3" t="s">
        <v>408</v>
      </c>
      <c r="R36" s="3">
        <f>'6. Trigger species (at site)'!X41</f>
        <v>1</v>
      </c>
      <c r="S36" s="3">
        <f>IF(OR('5. Trigger species (global)'!D39=lookups!$E$43,'5. Trigger species (global)'!D39=lookups!$E$44),1,0)</f>
        <v>0</v>
      </c>
      <c r="T36" s="3">
        <f>IF('5. Trigger species (global)'!D39=lookups!$E$42,1,0)</f>
        <v>0</v>
      </c>
      <c r="U36" s="3">
        <f>IF(AND(S36=1,'5. Trigger species (global)'!$E$5=lookups!$H$3),1,0)</f>
        <v>0</v>
      </c>
      <c r="V36" s="3">
        <f>IF(AND(T36=1,'5. Trigger species (global)'!$E$5=lookups!$H$3),1,0)</f>
        <v>0</v>
      </c>
      <c r="W36" s="3" t="e">
        <f>IF(AND(S36=1,('6. Trigger species (at site)'!E41/(('5. Trigger species (global)'!I39))&gt;=0.005),'6. Trigger species (at site)'!C41&gt;4),1,0)</f>
        <v>#DIV/0!</v>
      </c>
      <c r="X36" s="28" t="e">
        <f>IF(AND(S36=1,('6. Trigger species (at site)'!F41/(('5. Trigger species (global)'!H39))&gt;=0.005),'6. Trigger species (at site)'!C41&gt;4),1,0)</f>
        <v>#DIV/0!</v>
      </c>
      <c r="Y36" s="3" t="e">
        <f>IF(AND(S36=1,('6. Trigger species (at site)'!G41/('5. Trigger species (global)'!G39)&gt;=0.005),'6. Trigger species (at site)'!C41&gt;4),1,0)</f>
        <v>#DIV/0!</v>
      </c>
      <c r="Z36" s="28" t="e">
        <f>IF(AND(T36=1,('6. Trigger species (at site)'!E41/('5. Trigger species (global)'!I39)&gt;=0.01),'6. Trigger species (at site)'!C41&gt;9),1,0)</f>
        <v>#DIV/0!</v>
      </c>
      <c r="AA36" s="28" t="e">
        <f>IF(AND(T36=1,('6. Trigger species (at site)'!F41/('5. Trigger species (global)'!H39)&gt;=0.01),'6. Trigger species (at site)'!C41&gt;9),1,0)</f>
        <v>#DIV/0!</v>
      </c>
      <c r="AB36" s="28" t="e">
        <f>IF(AND(T36=1,('6. Trigger species (at site)'!G41/('5. Trigger species (global)'!G39)&gt;=0.01),'6. Trigger species (at site)'!C41&gt;9),1,0)</f>
        <v>#DIV/0!</v>
      </c>
      <c r="AC36" s="3" t="e">
        <f>IF(AND(S36=1,('6. Trigger species (at site)'!E41/('5. Trigger species (global)'!I39)&gt;=0.001),'6. Trigger species (at site)'!C41&gt;4,'5. Trigger species (global)'!E39=lookups!$F$3),1,0)</f>
        <v>#DIV/0!</v>
      </c>
      <c r="AD36" s="28" t="e">
        <f>IF(AND(S36=1,('6. Trigger species (at site)'!F41/('5. Trigger species (global)'!H39)&gt;=0.001),'6. Trigger species (at site)'!D41&gt;4,'5. Trigger species (global)'!E39=lookups!$F$3),1,0)</f>
        <v>#DIV/0!</v>
      </c>
      <c r="AE36" s="3" t="e">
        <f>IF(AND(S36=1,('6. Trigger species (at site)'!G41/('5. Trigger species (global)'!G39)&gt;=0.001),'6. Trigger species (at site)'!C41&gt;4,'5. Trigger species (global)'!E39=lookups!$F$3),1,0)</f>
        <v>#DIV/0!</v>
      </c>
      <c r="AF36" s="28" t="e">
        <f>IF(AND(T36=1,('6. Trigger species (at site)'!E41/('5. Trigger species (global)'!I39)&gt;=0.002),'6. Trigger species (at site)'!C41&gt;9,'5. Trigger species (global)'!E39=lookups!$F$3),1,0)</f>
        <v>#DIV/0!</v>
      </c>
      <c r="AG36" s="28" t="e">
        <f>IF(AND(T36=1,('6. Trigger species (at site)'!F41/('5. Trigger species (global)'!H39)&gt;=0.002),'6. Trigger species (at site)'!D41&gt;9,'5. Trigger species (global)'!E39=lookups!$F$3),1,0)</f>
        <v>#DIV/0!</v>
      </c>
      <c r="AH36" s="28" t="e">
        <f>IF(AND(T36=1,('6. Trigger species (at site)'!G41/('5. Trigger species (global)'!G39)&gt;=0.002),'6. Trigger species (at site)'!C41&gt;9,'5. Trigger species (global)'!E39=lookups!$F$3),1,0)</f>
        <v>#DIV/0!</v>
      </c>
      <c r="AI36" s="3" t="e">
        <f>IF(AND(S36=1,('6. Trigger species (at site)'!E41/('5. Trigger species (global)'!I39)&gt;=0.95)),1,0)</f>
        <v>#DIV/0!</v>
      </c>
      <c r="AJ36" s="3" t="e">
        <f>IF(AND(S36=1,('6. Trigger species (at site)'!F41/('5. Trigger species (global)'!H39)&gt;=0.95)),1,0)</f>
        <v>#DIV/0!</v>
      </c>
      <c r="AK36" s="3" t="e">
        <f>IF(AND(S36=1,('6. Trigger species (at site)'!G41/('5. Trigger species (global)'!G39)&gt;=0.95)),1,0)</f>
        <v>#DIV/0!</v>
      </c>
      <c r="AL36" s="3" t="e">
        <f>IF(AND('6. Trigger species (at site)'!E41/('5. Trigger species (global)'!I39)&gt;=0.1,'6. Trigger species (at site)'!C41&gt;9,$R36=1),1,0)</f>
        <v>#DIV/0!</v>
      </c>
      <c r="AM36" s="3" t="e">
        <f>IF(AND('6. Trigger species (at site)'!F41/('5. Trigger species (global)'!H39)&gt;=0.1,'6. Trigger species (at site)'!D41&gt;9,$R36=1),1,0)</f>
        <v>#DIV/0!</v>
      </c>
      <c r="AN36" s="3" t="e">
        <f>IF(AND('6. Trigger species (at site)'!G41/('5. Trigger species (global)'!G39)&gt;=0.1,'6. Trigger species (at site)'!C41&gt;9,R36=1),1,0)</f>
        <v>#DIV/0!</v>
      </c>
      <c r="AO36" s="3" t="e">
        <f>IF(AND('5. Trigger species (global)'!$K39=lookups!$F$3,'6. Trigger species (at site)'!E41/('5. Trigger species (global)'!I39)&gt;=0.01,R36=1),1,0)</f>
        <v>#DIV/0!</v>
      </c>
      <c r="AP36" s="3" t="e">
        <f>IF(AND('5. Trigger species (global)'!$K39=lookups!$F$3,'6. Trigger species (at site)'!F41/('5. Trigger species (global)'!H39)&gt;=0.01,R36=1),1,0)</f>
        <v>#DIV/0!</v>
      </c>
      <c r="AQ36" s="3" t="e">
        <f>IF(AND('5. Trigger species (global)'!$K39=lookups!$F$3,'6. Trigger species (at site)'!G41/('5. Trigger species (global)'!G39)&gt;=0.01,R36=1),1,0)</f>
        <v>#DIV/0!</v>
      </c>
      <c r="AR36" s="3" t="e">
        <f>IF(AND(R36=1,BH36=$O$24,'5. Trigger species (global)'!L39=lookups!$F$3,'6. Trigger species (at site)'!E41/('5. Trigger species (global)'!I39)&gt;=0.005),1,0)</f>
        <v>#N/A</v>
      </c>
      <c r="AS36" s="3" t="e">
        <f>IF(AND(R36=1,BH36=$O$24,'5. Trigger species (global)'!L39=lookups!$F$3,'6. Trigger species (at site)'!F41/('5. Trigger species (global)'!H39)&gt;=0.005),1,0)</f>
        <v>#N/A</v>
      </c>
      <c r="AT36" s="3" t="e">
        <f>IF(AND(R36=1,BH36=$O$24,'5. Trigger species (global)'!L39=lookups!$F$3,'6. Trigger species (at site)'!G41/('5. Trigger species (global)'!G39)&gt;=0.005),1,0)</f>
        <v>#N/A</v>
      </c>
      <c r="AU36" s="3" t="e">
        <f>IF(AND('6. Trigger species (at site)'!C41&gt;=5,BH36=$O$25,'5. Trigger species (global)'!L39=lookups!$F$3),1,0)</f>
        <v>#N/A</v>
      </c>
      <c r="AV36" s="3">
        <f>IF(AND(R36=1,'6. Trigger species (at site)'!Y41=1),1,0)</f>
        <v>0</v>
      </c>
      <c r="AW36" s="3" t="e">
        <f>IF(AND('6. Trigger species (at site)'!Z41=1,'6. Trigger species (at site)'!E41/('5. Trigger species (global)'!I39)&gt;=0.01,'5. Trigger species (global)'!F39=lookups!$H$9),1,0)</f>
        <v>#DIV/0!</v>
      </c>
      <c r="AX36" s="3" t="e">
        <f>IF(AND('6. Trigger species (at site)'!Z41=1,'6. Trigger species (at site)'!F41/('5. Trigger species (global)'!H39)&gt;=0.01,'5. Trigger species (global)'!F39=lookups!$H$9),1,0)</f>
        <v>#DIV/0!</v>
      </c>
      <c r="AY36" s="3" t="e">
        <f>IF(AND('6. Trigger species (at site)'!Z41=1,'6. Trigger species (at site)'!G41/('5. Trigger species (global)'!G39)&gt;=0.01,'5. Trigger species (global)'!F39=lookups!$H$9),1,0)</f>
        <v>#DIV/0!</v>
      </c>
      <c r="AZ36" s="3">
        <f>IF(AND('6. Trigger species (at site)'!Z41=1,'6. Trigger species (at site)'!AA41=1,'5. Trigger species (global)'!F39=lookups!$H$9),1,0)</f>
        <v>0</v>
      </c>
      <c r="BA36" s="3" t="e">
        <f>IF(AND('6. Trigger species (at site)'!L41=lookups!$G$41,'6. Trigger species (at site)'!D41=lookups!$H$9,('6. Trigger species (at site)'!E41/('5. Trigger species (global)'!I39))&gt;=0.1),1,0)</f>
        <v>#DIV/0!</v>
      </c>
      <c r="BB36" s="3" t="e">
        <f>IF(AND('6. Trigger species (at site)'!L41=lookups!$G$41,'6. Trigger species (at site)'!D41=lookups!$H$9,('6. Trigger species (at site)'!F41/('5. Trigger species (global)'!H39))&gt;=0.1),1,0)</f>
        <v>#DIV/0!</v>
      </c>
      <c r="BC36" s="3" t="e">
        <f>IF(AND('6. Trigger species (at site)'!L41=lookups!$G$41,'6. Trigger species (at site)'!D41=lookups!$H$9,('6. Trigger species (at site)'!G41/('5. Trigger species (global)'!G39))&gt;=0.1),1,0)</f>
        <v>#DIV/0!</v>
      </c>
      <c r="BD36" s="3" t="e">
        <f>IF(AND('6. Trigger species (at site)'!L41=lookups!$G$42,'6. Trigger species (at site)'!D41=lookups!$H$9,('6. Trigger species (at site)'!E41/('5. Trigger species (global)'!I39))&gt;=0.1),1,0)</f>
        <v>#DIV/0!</v>
      </c>
      <c r="BE36" s="3" t="e">
        <f>IF(AND('6. Trigger species (at site)'!L41=lookups!$G$42,'6. Trigger species (at site)'!D41=lookups!$H$9,('6. Trigger species (at site)'!F41/('5. Trigger species (global)'!H39))&gt;=0.1),1,0)</f>
        <v>#DIV/0!</v>
      </c>
      <c r="BF36" s="3" t="e">
        <f>IF(AND('6. Trigger species (at site)'!L41=lookups!$G$42,'6. Trigger species (at site)'!D41=lookups!$H$9,('6. Trigger species (at site)'!G41/('5. Trigger species (global)'!G39))&gt;=0.1),1,0)</f>
        <v>#DIV/0!</v>
      </c>
      <c r="BG36" s="3">
        <f>'5. Trigger species (global)'!C39</f>
        <v>0</v>
      </c>
      <c r="BH36" s="3" t="e">
        <f t="shared" si="4"/>
        <v>#N/A</v>
      </c>
      <c r="CE36" s="3">
        <f>'5. Trigger species (global)'!F40</f>
        <v>0</v>
      </c>
      <c r="CF36" s="3">
        <f t="shared" si="1"/>
        <v>1</v>
      </c>
      <c r="CG36" s="3" t="str">
        <f>'6. Trigger species (at site)'!L42</f>
        <v>Regularly held by site</v>
      </c>
      <c r="CH36" s="3">
        <f t="shared" si="2"/>
        <v>1</v>
      </c>
      <c r="CI36" s="3">
        <f t="shared" si="3"/>
        <v>0</v>
      </c>
    </row>
    <row r="37" spans="1:87" x14ac:dyDescent="0.25">
      <c r="A37" s="3" t="s">
        <v>59</v>
      </c>
      <c r="E37" s="4" t="s">
        <v>381</v>
      </c>
      <c r="H37" s="3" t="s">
        <v>338</v>
      </c>
      <c r="I37" s="3" t="s">
        <v>408</v>
      </c>
      <c r="M37" s="3" t="e">
        <f>IF(AND('7. Criteria A2, B4, C and E '!$B$5=lookups!$E$42,('7. Criteria A2, B4, C and E '!D5/'7. Criteria A2, B4, C and E '!$C$5)&gt;=0.1),1,0)</f>
        <v>#DIV/0!</v>
      </c>
      <c r="N37" s="3" t="e">
        <f>IF(AND('7. Criteria A2, B4, C and E '!$B$5=lookups!$E$42,('7. Criteria A2, B4, C and E '!E5/'7. Criteria A2, B4, C and E '!$C$5)&gt;=0.1),1,0)</f>
        <v>#DIV/0!</v>
      </c>
      <c r="O37" s="3" t="e">
        <f>IF(AND('7. Criteria A2, B4, C and E '!$B$5=lookups!$E$42,('7. Criteria A2, B4, C and E '!F5/'7. Criteria A2, B4, C and E '!$C$5)&gt;=0.1),1,0)</f>
        <v>#DIV/0!</v>
      </c>
      <c r="R37" s="3">
        <f>'6. Trigger species (at site)'!X42</f>
        <v>1</v>
      </c>
      <c r="S37" s="3">
        <f>IF(OR('5. Trigger species (global)'!D40=lookups!$E$43,'5. Trigger species (global)'!D40=lookups!$E$44),1,0)</f>
        <v>0</v>
      </c>
      <c r="T37" s="3">
        <f>IF('5. Trigger species (global)'!D40=lookups!$E$42,1,0)</f>
        <v>0</v>
      </c>
      <c r="U37" s="3">
        <f>IF(AND(S37=1,'5. Trigger species (global)'!$E$5=lookups!$H$3),1,0)</f>
        <v>0</v>
      </c>
      <c r="V37" s="3">
        <f>IF(AND(T37=1,'5. Trigger species (global)'!$E$5=lookups!$H$3),1,0)</f>
        <v>0</v>
      </c>
      <c r="W37" s="3" t="e">
        <f>IF(AND(S37=1,('6. Trigger species (at site)'!E42/(('5. Trigger species (global)'!I40))&gt;=0.005),'6. Trigger species (at site)'!C42&gt;4),1,0)</f>
        <v>#DIV/0!</v>
      </c>
      <c r="X37" s="28" t="e">
        <f>IF(AND(S37=1,('6. Trigger species (at site)'!F42/(('5. Trigger species (global)'!H40))&gt;=0.005),'6. Trigger species (at site)'!C42&gt;4),1,0)</f>
        <v>#DIV/0!</v>
      </c>
      <c r="Y37" s="3" t="e">
        <f>IF(AND(S37=1,('6. Trigger species (at site)'!G42/('5. Trigger species (global)'!G40)&gt;=0.005),'6. Trigger species (at site)'!C42&gt;4),1,0)</f>
        <v>#DIV/0!</v>
      </c>
      <c r="Z37" s="28" t="e">
        <f>IF(AND(T37=1,('6. Trigger species (at site)'!E42/('5. Trigger species (global)'!I40)&gt;=0.01),'6. Trigger species (at site)'!C42&gt;9),1,0)</f>
        <v>#DIV/0!</v>
      </c>
      <c r="AA37" s="28" t="e">
        <f>IF(AND(T37=1,('6. Trigger species (at site)'!F42/('5. Trigger species (global)'!H40)&gt;=0.01),'6. Trigger species (at site)'!C42&gt;9),1,0)</f>
        <v>#DIV/0!</v>
      </c>
      <c r="AB37" s="28" t="e">
        <f>IF(AND(T37=1,('6. Trigger species (at site)'!G42/('5. Trigger species (global)'!G40)&gt;=0.01),'6. Trigger species (at site)'!C42&gt;9),1,0)</f>
        <v>#DIV/0!</v>
      </c>
      <c r="AC37" s="3" t="e">
        <f>IF(AND(S37=1,('6. Trigger species (at site)'!E42/('5. Trigger species (global)'!I40)&gt;=0.001),'6. Trigger species (at site)'!C42&gt;4,'5. Trigger species (global)'!E40=lookups!$F$3),1,0)</f>
        <v>#DIV/0!</v>
      </c>
      <c r="AD37" s="28" t="e">
        <f>IF(AND(S37=1,('6. Trigger species (at site)'!F42/('5. Trigger species (global)'!H40)&gt;=0.001),'6. Trigger species (at site)'!D42&gt;4,'5. Trigger species (global)'!E40=lookups!$F$3),1,0)</f>
        <v>#DIV/0!</v>
      </c>
      <c r="AE37" s="3" t="e">
        <f>IF(AND(S37=1,('6. Trigger species (at site)'!G42/('5. Trigger species (global)'!G40)&gt;=0.001),'6. Trigger species (at site)'!C42&gt;4,'5. Trigger species (global)'!E40=lookups!$F$3),1,0)</f>
        <v>#DIV/0!</v>
      </c>
      <c r="AF37" s="28" t="e">
        <f>IF(AND(T37=1,('6. Trigger species (at site)'!E42/('5. Trigger species (global)'!I40)&gt;=0.002),'6. Trigger species (at site)'!C42&gt;9,'5. Trigger species (global)'!E40=lookups!$F$3),1,0)</f>
        <v>#DIV/0!</v>
      </c>
      <c r="AG37" s="28" t="e">
        <f>IF(AND(T37=1,('6. Trigger species (at site)'!F42/('5. Trigger species (global)'!H40)&gt;=0.002),'6. Trigger species (at site)'!D42&gt;9,'5. Trigger species (global)'!E40=lookups!$F$3),1,0)</f>
        <v>#DIV/0!</v>
      </c>
      <c r="AH37" s="28" t="e">
        <f>IF(AND(T37=1,('6. Trigger species (at site)'!G42/('5. Trigger species (global)'!G40)&gt;=0.002),'6. Trigger species (at site)'!C42&gt;9,'5. Trigger species (global)'!E40=lookups!$F$3),1,0)</f>
        <v>#DIV/0!</v>
      </c>
      <c r="AI37" s="3" t="e">
        <f>IF(AND(S37=1,('6. Trigger species (at site)'!E42/('5. Trigger species (global)'!I40)&gt;=0.95)),1,0)</f>
        <v>#DIV/0!</v>
      </c>
      <c r="AJ37" s="3" t="e">
        <f>IF(AND(S37=1,('6. Trigger species (at site)'!F42/('5. Trigger species (global)'!H40)&gt;=0.95)),1,0)</f>
        <v>#DIV/0!</v>
      </c>
      <c r="AK37" s="3" t="e">
        <f>IF(AND(S37=1,('6. Trigger species (at site)'!G42/('5. Trigger species (global)'!G40)&gt;=0.95)),1,0)</f>
        <v>#DIV/0!</v>
      </c>
      <c r="AL37" s="3" t="e">
        <f>IF(AND('6. Trigger species (at site)'!E42/('5. Trigger species (global)'!I40)&gt;=0.1,'6. Trigger species (at site)'!C42&gt;9,$R37=1),1,0)</f>
        <v>#DIV/0!</v>
      </c>
      <c r="AM37" s="3" t="e">
        <f>IF(AND('6. Trigger species (at site)'!F42/('5. Trigger species (global)'!H40)&gt;=0.1,'6. Trigger species (at site)'!D42&gt;9,$R37=1),1,0)</f>
        <v>#DIV/0!</v>
      </c>
      <c r="AN37" s="3" t="e">
        <f>IF(AND('6. Trigger species (at site)'!G42/('5. Trigger species (global)'!G40)&gt;=0.1,'6. Trigger species (at site)'!C42&gt;9,R37=1),1,0)</f>
        <v>#DIV/0!</v>
      </c>
      <c r="AO37" s="3" t="e">
        <f>IF(AND('5. Trigger species (global)'!$K40=lookups!$F$3,'6. Trigger species (at site)'!E42/('5. Trigger species (global)'!I40)&gt;=0.01,R37=1),1,0)</f>
        <v>#DIV/0!</v>
      </c>
      <c r="AP37" s="3" t="e">
        <f>IF(AND('5. Trigger species (global)'!$K40=lookups!$F$3,'6. Trigger species (at site)'!F42/('5. Trigger species (global)'!H40)&gt;=0.01,R37=1),1,0)</f>
        <v>#DIV/0!</v>
      </c>
      <c r="AQ37" s="3" t="e">
        <f>IF(AND('5. Trigger species (global)'!$K40=lookups!$F$3,'6. Trigger species (at site)'!G42/('5. Trigger species (global)'!G40)&gt;=0.01,R37=1),1,0)</f>
        <v>#DIV/0!</v>
      </c>
      <c r="AR37" s="3" t="e">
        <f>IF(AND(R37=1,BH37=$O$24,'5. Trigger species (global)'!L40=lookups!$F$3,'6. Trigger species (at site)'!E42/('5. Trigger species (global)'!I40)&gt;=0.005),1,0)</f>
        <v>#N/A</v>
      </c>
      <c r="AS37" s="3" t="e">
        <f>IF(AND(R37=1,BH37=$O$24,'5. Trigger species (global)'!L40=lookups!$F$3,'6. Trigger species (at site)'!F42/('5. Trigger species (global)'!H40)&gt;=0.005),1,0)</f>
        <v>#N/A</v>
      </c>
      <c r="AT37" s="3" t="e">
        <f>IF(AND(R37=1,BH37=$O$24,'5. Trigger species (global)'!L40=lookups!$F$3,'6. Trigger species (at site)'!G42/('5. Trigger species (global)'!G40)&gt;=0.005),1,0)</f>
        <v>#N/A</v>
      </c>
      <c r="AU37" s="3" t="e">
        <f>IF(AND('6. Trigger species (at site)'!C42&gt;=5,BH37=$O$25,'5. Trigger species (global)'!L40=lookups!$F$3),1,0)</f>
        <v>#N/A</v>
      </c>
      <c r="AV37" s="3">
        <f>IF(AND(R37=1,'6. Trigger species (at site)'!Y42=1),1,0)</f>
        <v>0</v>
      </c>
      <c r="AW37" s="3" t="e">
        <f>IF(AND('6. Trigger species (at site)'!Z42=1,'6. Trigger species (at site)'!E42/('5. Trigger species (global)'!I40)&gt;=0.01,'5. Trigger species (global)'!F40=lookups!$H$9),1,0)</f>
        <v>#DIV/0!</v>
      </c>
      <c r="AX37" s="3" t="e">
        <f>IF(AND('6. Trigger species (at site)'!Z42=1,'6. Trigger species (at site)'!F42/('5. Trigger species (global)'!H40)&gt;=0.01,'5. Trigger species (global)'!F40=lookups!$H$9),1,0)</f>
        <v>#DIV/0!</v>
      </c>
      <c r="AY37" s="3" t="e">
        <f>IF(AND('6. Trigger species (at site)'!Z42=1,'6. Trigger species (at site)'!G42/('5. Trigger species (global)'!G40)&gt;=0.01,'5. Trigger species (global)'!F40=lookups!$H$9),1,0)</f>
        <v>#DIV/0!</v>
      </c>
      <c r="AZ37" s="3">
        <f>IF(AND('6. Trigger species (at site)'!Z42=1,'6. Trigger species (at site)'!AA42=1,'5. Trigger species (global)'!F40=lookups!$H$9),1,0)</f>
        <v>0</v>
      </c>
      <c r="BA37" s="3" t="e">
        <f>IF(AND('6. Trigger species (at site)'!L42=lookups!$G$41,'6. Trigger species (at site)'!D42=lookups!$H$9,('6. Trigger species (at site)'!E42/('5. Trigger species (global)'!I40))&gt;=0.1),1,0)</f>
        <v>#DIV/0!</v>
      </c>
      <c r="BB37" s="3" t="e">
        <f>IF(AND('6. Trigger species (at site)'!L42=lookups!$G$41,'6. Trigger species (at site)'!D42=lookups!$H$9,('6. Trigger species (at site)'!F42/('5. Trigger species (global)'!H40))&gt;=0.1),1,0)</f>
        <v>#DIV/0!</v>
      </c>
      <c r="BC37" s="3" t="e">
        <f>IF(AND('6. Trigger species (at site)'!L42=lookups!$G$41,'6. Trigger species (at site)'!D42=lookups!$H$9,('6. Trigger species (at site)'!G42/('5. Trigger species (global)'!G40))&gt;=0.1),1,0)</f>
        <v>#DIV/0!</v>
      </c>
      <c r="BD37" s="3" t="e">
        <f>IF(AND('6. Trigger species (at site)'!L42=lookups!$G$42,'6. Trigger species (at site)'!D42=lookups!$H$9,('6. Trigger species (at site)'!E42/('5. Trigger species (global)'!I40))&gt;=0.1),1,0)</f>
        <v>#DIV/0!</v>
      </c>
      <c r="BE37" s="3" t="e">
        <f>IF(AND('6. Trigger species (at site)'!L42=lookups!$G$42,'6. Trigger species (at site)'!D42=lookups!$H$9,('6. Trigger species (at site)'!F42/('5. Trigger species (global)'!H40))&gt;=0.1),1,0)</f>
        <v>#DIV/0!</v>
      </c>
      <c r="BF37" s="3" t="e">
        <f>IF(AND('6. Trigger species (at site)'!L42=lookups!$G$42,'6. Trigger species (at site)'!D42=lookups!$H$9,('6. Trigger species (at site)'!G42/('5. Trigger species (global)'!G40))&gt;=0.1),1,0)</f>
        <v>#DIV/0!</v>
      </c>
      <c r="BG37" s="3">
        <f>'5. Trigger species (global)'!C40</f>
        <v>0</v>
      </c>
      <c r="BH37" s="3" t="e">
        <f t="shared" si="4"/>
        <v>#N/A</v>
      </c>
      <c r="CE37" s="3">
        <f>'5. Trigger species (global)'!F41</f>
        <v>0</v>
      </c>
      <c r="CF37" s="3">
        <f t="shared" si="1"/>
        <v>1</v>
      </c>
      <c r="CG37" s="3" t="str">
        <f>'6. Trigger species (at site)'!L43</f>
        <v>Regularly held by site</v>
      </c>
      <c r="CH37" s="3">
        <f t="shared" si="2"/>
        <v>1</v>
      </c>
      <c r="CI37" s="3">
        <f t="shared" si="3"/>
        <v>0</v>
      </c>
    </row>
    <row r="38" spans="1:87" x14ac:dyDescent="0.25">
      <c r="A38" s="3" t="s">
        <v>60</v>
      </c>
      <c r="E38" s="3" t="s">
        <v>650</v>
      </c>
      <c r="G38" s="3" t="s">
        <v>387</v>
      </c>
      <c r="M38" s="3">
        <f>SUMIF(M37,"&lt;&gt;#DIV/0!")</f>
        <v>0</v>
      </c>
      <c r="N38" s="3">
        <f>SUMIF(N37,"&lt;&gt;#DIV/0!")</f>
        <v>0</v>
      </c>
      <c r="O38" s="3">
        <f>SUMIF(O37,"&lt;&gt;#DIV/0!")</f>
        <v>0</v>
      </c>
      <c r="R38" s="3">
        <f>'6. Trigger species (at site)'!X43</f>
        <v>1</v>
      </c>
      <c r="S38" s="3">
        <f>IF(OR('5. Trigger species (global)'!D41=lookups!$E$43,'5. Trigger species (global)'!D41=lookups!$E$44),1,0)</f>
        <v>0</v>
      </c>
      <c r="T38" s="3">
        <f>IF('5. Trigger species (global)'!D41=lookups!$E$42,1,0)</f>
        <v>0</v>
      </c>
      <c r="U38" s="3">
        <f>IF(AND(S38=1,'5. Trigger species (global)'!$E$5=lookups!$H$3),1,0)</f>
        <v>0</v>
      </c>
      <c r="V38" s="3">
        <f>IF(AND(T38=1,'5. Trigger species (global)'!$E$5=lookups!$H$3),1,0)</f>
        <v>0</v>
      </c>
      <c r="W38" s="3" t="e">
        <f>IF(AND(S38=1,('6. Trigger species (at site)'!E43/(('5. Trigger species (global)'!I41))&gt;=0.005),'6. Trigger species (at site)'!C43&gt;4),1,0)</f>
        <v>#DIV/0!</v>
      </c>
      <c r="X38" s="28" t="e">
        <f>IF(AND(S38=1,('6. Trigger species (at site)'!F43/(('5. Trigger species (global)'!H41))&gt;=0.005),'6. Trigger species (at site)'!C43&gt;4),1,0)</f>
        <v>#DIV/0!</v>
      </c>
      <c r="Y38" s="3" t="e">
        <f>IF(AND(S38=1,('6. Trigger species (at site)'!G43/('5. Trigger species (global)'!G41)&gt;=0.005),'6. Trigger species (at site)'!C43&gt;4),1,0)</f>
        <v>#DIV/0!</v>
      </c>
      <c r="Z38" s="28" t="e">
        <f>IF(AND(T38=1,('6. Trigger species (at site)'!E43/('5. Trigger species (global)'!I41)&gt;=0.01),'6. Trigger species (at site)'!C43&gt;9),1,0)</f>
        <v>#DIV/0!</v>
      </c>
      <c r="AA38" s="28" t="e">
        <f>IF(AND(T38=1,('6. Trigger species (at site)'!F43/('5. Trigger species (global)'!H41)&gt;=0.01),'6. Trigger species (at site)'!C43&gt;9),1,0)</f>
        <v>#DIV/0!</v>
      </c>
      <c r="AB38" s="28" t="e">
        <f>IF(AND(T38=1,('6. Trigger species (at site)'!G43/('5. Trigger species (global)'!G41)&gt;=0.01),'6. Trigger species (at site)'!C43&gt;9),1,0)</f>
        <v>#DIV/0!</v>
      </c>
      <c r="AC38" s="3" t="e">
        <f>IF(AND(S38=1,('6. Trigger species (at site)'!E43/('5. Trigger species (global)'!I41)&gt;=0.001),'6. Trigger species (at site)'!C43&gt;4,'5. Trigger species (global)'!E41=lookups!$F$3),1,0)</f>
        <v>#DIV/0!</v>
      </c>
      <c r="AD38" s="28" t="e">
        <f>IF(AND(S38=1,('6. Trigger species (at site)'!F43/('5. Trigger species (global)'!H41)&gt;=0.001),'6. Trigger species (at site)'!D43&gt;4,'5. Trigger species (global)'!E41=lookups!$F$3),1,0)</f>
        <v>#DIV/0!</v>
      </c>
      <c r="AE38" s="3" t="e">
        <f>IF(AND(S38=1,('6. Trigger species (at site)'!G43/('5. Trigger species (global)'!G41)&gt;=0.001),'6. Trigger species (at site)'!C43&gt;4,'5. Trigger species (global)'!E41=lookups!$F$3),1,0)</f>
        <v>#DIV/0!</v>
      </c>
      <c r="AF38" s="28" t="e">
        <f>IF(AND(T38=1,('6. Trigger species (at site)'!E43/('5. Trigger species (global)'!I41)&gt;=0.002),'6. Trigger species (at site)'!C43&gt;9,'5. Trigger species (global)'!E41=lookups!$F$3),1,0)</f>
        <v>#DIV/0!</v>
      </c>
      <c r="AG38" s="28" t="e">
        <f>IF(AND(T38=1,('6. Trigger species (at site)'!F43/('5. Trigger species (global)'!H41)&gt;=0.002),'6. Trigger species (at site)'!D43&gt;9,'5. Trigger species (global)'!E41=lookups!$F$3),1,0)</f>
        <v>#DIV/0!</v>
      </c>
      <c r="AH38" s="28" t="e">
        <f>IF(AND(T38=1,('6. Trigger species (at site)'!G43/('5. Trigger species (global)'!G41)&gt;=0.002),'6. Trigger species (at site)'!C43&gt;9,'5. Trigger species (global)'!E41=lookups!$F$3),1,0)</f>
        <v>#DIV/0!</v>
      </c>
      <c r="AI38" s="3" t="e">
        <f>IF(AND(S38=1,('6. Trigger species (at site)'!E43/('5. Trigger species (global)'!I41)&gt;=0.95)),1,0)</f>
        <v>#DIV/0!</v>
      </c>
      <c r="AJ38" s="3" t="e">
        <f>IF(AND(S38=1,('6. Trigger species (at site)'!F43/('5. Trigger species (global)'!H41)&gt;=0.95)),1,0)</f>
        <v>#DIV/0!</v>
      </c>
      <c r="AK38" s="3" t="e">
        <f>IF(AND(S38=1,('6. Trigger species (at site)'!G43/('5. Trigger species (global)'!G41)&gt;=0.95)),1,0)</f>
        <v>#DIV/0!</v>
      </c>
      <c r="AL38" s="3" t="e">
        <f>IF(AND('6. Trigger species (at site)'!E43/('5. Trigger species (global)'!I41)&gt;=0.1,'6. Trigger species (at site)'!C43&gt;9,$R38=1),1,0)</f>
        <v>#DIV/0!</v>
      </c>
      <c r="AM38" s="3" t="e">
        <f>IF(AND('6. Trigger species (at site)'!F43/('5. Trigger species (global)'!H41)&gt;=0.1,'6. Trigger species (at site)'!D43&gt;9,$R38=1),1,0)</f>
        <v>#DIV/0!</v>
      </c>
      <c r="AN38" s="3" t="e">
        <f>IF(AND('6. Trigger species (at site)'!G43/('5. Trigger species (global)'!G41)&gt;=0.1,'6. Trigger species (at site)'!C43&gt;9,R38=1),1,0)</f>
        <v>#DIV/0!</v>
      </c>
      <c r="AO38" s="3" t="e">
        <f>IF(AND('5. Trigger species (global)'!$K41=lookups!$F$3,'6. Trigger species (at site)'!E43/('5. Trigger species (global)'!I41)&gt;=0.01,R38=1),1,0)</f>
        <v>#DIV/0!</v>
      </c>
      <c r="AP38" s="3" t="e">
        <f>IF(AND('5. Trigger species (global)'!$K41=lookups!$F$3,'6. Trigger species (at site)'!F43/('5. Trigger species (global)'!H41)&gt;=0.01,R38=1),1,0)</f>
        <v>#DIV/0!</v>
      </c>
      <c r="AQ38" s="3" t="e">
        <f>IF(AND('5. Trigger species (global)'!$K41=lookups!$F$3,'6. Trigger species (at site)'!G43/('5. Trigger species (global)'!G41)&gt;=0.01,R38=1),1,0)</f>
        <v>#DIV/0!</v>
      </c>
      <c r="AR38" s="3" t="e">
        <f>IF(AND(R38=1,BH38=$O$24,'5. Trigger species (global)'!L41=lookups!$F$3,'6. Trigger species (at site)'!E43/('5. Trigger species (global)'!I41)&gt;=0.005),1,0)</f>
        <v>#N/A</v>
      </c>
      <c r="AS38" s="3" t="e">
        <f>IF(AND(R38=1,BH38=$O$24,'5. Trigger species (global)'!L41=lookups!$F$3,'6. Trigger species (at site)'!F43/('5. Trigger species (global)'!H41)&gt;=0.005),1,0)</f>
        <v>#N/A</v>
      </c>
      <c r="AT38" s="3" t="e">
        <f>IF(AND(R38=1,BH38=$O$24,'5. Trigger species (global)'!L41=lookups!$F$3,'6. Trigger species (at site)'!G43/('5. Trigger species (global)'!G41)&gt;=0.005),1,0)</f>
        <v>#N/A</v>
      </c>
      <c r="AU38" s="3" t="e">
        <f>IF(AND('6. Trigger species (at site)'!C43&gt;=5,BH38=$O$25,'5. Trigger species (global)'!L41=lookups!$F$3),1,0)</f>
        <v>#N/A</v>
      </c>
      <c r="AV38" s="3">
        <f>IF(AND(R38=1,'6. Trigger species (at site)'!Y43=1),1,0)</f>
        <v>0</v>
      </c>
      <c r="AW38" s="3" t="e">
        <f>IF(AND('6. Trigger species (at site)'!Z43=1,'6. Trigger species (at site)'!E43/('5. Trigger species (global)'!I41)&gt;=0.01,'5. Trigger species (global)'!F41=lookups!$H$9),1,0)</f>
        <v>#DIV/0!</v>
      </c>
      <c r="AX38" s="3" t="e">
        <f>IF(AND('6. Trigger species (at site)'!Z43=1,'6. Trigger species (at site)'!F43/('5. Trigger species (global)'!H41)&gt;=0.01,'5. Trigger species (global)'!F41=lookups!$H$9),1,0)</f>
        <v>#DIV/0!</v>
      </c>
      <c r="AY38" s="3" t="e">
        <f>IF(AND('6. Trigger species (at site)'!Z43=1,'6. Trigger species (at site)'!G43/('5. Trigger species (global)'!G41)&gt;=0.01,'5. Trigger species (global)'!F41=lookups!$H$9),1,0)</f>
        <v>#DIV/0!</v>
      </c>
      <c r="AZ38" s="3">
        <f>IF(AND('6. Trigger species (at site)'!Z43=1,'6. Trigger species (at site)'!AA43=1,'5. Trigger species (global)'!F41=lookups!$H$9),1,0)</f>
        <v>0</v>
      </c>
      <c r="BA38" s="3" t="e">
        <f>IF(AND('6. Trigger species (at site)'!L43=lookups!$G$41,'6. Trigger species (at site)'!D43=lookups!$H$9,('6. Trigger species (at site)'!E43/('5. Trigger species (global)'!I41))&gt;=0.1),1,0)</f>
        <v>#DIV/0!</v>
      </c>
      <c r="BB38" s="3" t="e">
        <f>IF(AND('6. Trigger species (at site)'!L43=lookups!$G$41,'6. Trigger species (at site)'!D43=lookups!$H$9,('6. Trigger species (at site)'!F43/('5. Trigger species (global)'!H41))&gt;=0.1),1,0)</f>
        <v>#DIV/0!</v>
      </c>
      <c r="BC38" s="3" t="e">
        <f>IF(AND('6. Trigger species (at site)'!L43=lookups!$G$41,'6. Trigger species (at site)'!D43=lookups!$H$9,('6. Trigger species (at site)'!G43/('5. Trigger species (global)'!G41))&gt;=0.1),1,0)</f>
        <v>#DIV/0!</v>
      </c>
      <c r="BD38" s="3" t="e">
        <f>IF(AND('6. Trigger species (at site)'!L43=lookups!$G$42,'6. Trigger species (at site)'!D43=lookups!$H$9,('6. Trigger species (at site)'!E43/('5. Trigger species (global)'!I41))&gt;=0.1),1,0)</f>
        <v>#DIV/0!</v>
      </c>
      <c r="BE38" s="3" t="e">
        <f>IF(AND('6. Trigger species (at site)'!L43=lookups!$G$42,'6. Trigger species (at site)'!D43=lookups!$H$9,('6. Trigger species (at site)'!F43/('5. Trigger species (global)'!H41))&gt;=0.1),1,0)</f>
        <v>#DIV/0!</v>
      </c>
      <c r="BF38" s="3" t="e">
        <f>IF(AND('6. Trigger species (at site)'!L43=lookups!$G$42,'6. Trigger species (at site)'!D43=lookups!$H$9,('6. Trigger species (at site)'!G43/('5. Trigger species (global)'!G41))&gt;=0.1),1,0)</f>
        <v>#DIV/0!</v>
      </c>
      <c r="BG38" s="3">
        <f>'5. Trigger species (global)'!C41</f>
        <v>0</v>
      </c>
      <c r="BH38" s="3" t="e">
        <f t="shared" si="4"/>
        <v>#N/A</v>
      </c>
      <c r="CE38" s="3">
        <f>'5. Trigger species (global)'!F42</f>
        <v>0</v>
      </c>
      <c r="CF38" s="3">
        <f t="shared" si="1"/>
        <v>1</v>
      </c>
      <c r="CG38" s="3" t="str">
        <f>'6. Trigger species (at site)'!L44</f>
        <v>Regularly held by site</v>
      </c>
      <c r="CH38" s="3">
        <f t="shared" si="2"/>
        <v>1</v>
      </c>
      <c r="CI38" s="3">
        <f t="shared" si="3"/>
        <v>0</v>
      </c>
    </row>
    <row r="39" spans="1:87" x14ac:dyDescent="0.25">
      <c r="A39" s="3" t="s">
        <v>61</v>
      </c>
      <c r="E39" s="3" t="s">
        <v>722</v>
      </c>
      <c r="G39" s="3" t="s">
        <v>388</v>
      </c>
      <c r="R39" s="3">
        <f>'6. Trigger species (at site)'!X44</f>
        <v>1</v>
      </c>
      <c r="S39" s="3">
        <f>IF(OR('5. Trigger species (global)'!D42=lookups!$E$43,'5. Trigger species (global)'!D42=lookups!$E$44),1,0)</f>
        <v>0</v>
      </c>
      <c r="T39" s="3">
        <f>IF('5. Trigger species (global)'!D42=lookups!$E$42,1,0)</f>
        <v>0</v>
      </c>
      <c r="U39" s="3">
        <f>IF(AND(S39=1,'5. Trigger species (global)'!$E$5=lookups!$H$3),1,0)</f>
        <v>0</v>
      </c>
      <c r="V39" s="3">
        <f>IF(AND(T39=1,'5. Trigger species (global)'!$E$5=lookups!$H$3),1,0)</f>
        <v>0</v>
      </c>
      <c r="W39" s="3" t="e">
        <f>IF(AND(S39=1,('6. Trigger species (at site)'!E44/(('5. Trigger species (global)'!I42))&gt;=0.005),'6. Trigger species (at site)'!C44&gt;4),1,0)</f>
        <v>#DIV/0!</v>
      </c>
      <c r="X39" s="28" t="e">
        <f>IF(AND(S39=1,('6. Trigger species (at site)'!F44/(('5. Trigger species (global)'!H42))&gt;=0.005),'6. Trigger species (at site)'!C44&gt;4),1,0)</f>
        <v>#DIV/0!</v>
      </c>
      <c r="Y39" s="3" t="e">
        <f>IF(AND(S39=1,('6. Trigger species (at site)'!G44/('5. Trigger species (global)'!G42)&gt;=0.005),'6. Trigger species (at site)'!C44&gt;4),1,0)</f>
        <v>#DIV/0!</v>
      </c>
      <c r="Z39" s="28" t="e">
        <f>IF(AND(T39=1,('6. Trigger species (at site)'!E44/('5. Trigger species (global)'!I42)&gt;=0.01),'6. Trigger species (at site)'!C44&gt;9),1,0)</f>
        <v>#DIV/0!</v>
      </c>
      <c r="AA39" s="28" t="e">
        <f>IF(AND(T39=1,('6. Trigger species (at site)'!F44/('5. Trigger species (global)'!H42)&gt;=0.01),'6. Trigger species (at site)'!C44&gt;9),1,0)</f>
        <v>#DIV/0!</v>
      </c>
      <c r="AB39" s="28" t="e">
        <f>IF(AND(T39=1,('6. Trigger species (at site)'!G44/('5. Trigger species (global)'!G42)&gt;=0.01),'6. Trigger species (at site)'!C44&gt;9),1,0)</f>
        <v>#DIV/0!</v>
      </c>
      <c r="AC39" s="3" t="e">
        <f>IF(AND(S39=1,('6. Trigger species (at site)'!E44/('5. Trigger species (global)'!I42)&gt;=0.001),'6. Trigger species (at site)'!C44&gt;4,'5. Trigger species (global)'!E42=lookups!$F$3),1,0)</f>
        <v>#DIV/0!</v>
      </c>
      <c r="AD39" s="28" t="e">
        <f>IF(AND(S39=1,('6. Trigger species (at site)'!F44/('5. Trigger species (global)'!H42)&gt;=0.001),'6. Trigger species (at site)'!D44&gt;4,'5. Trigger species (global)'!E42=lookups!$F$3),1,0)</f>
        <v>#DIV/0!</v>
      </c>
      <c r="AE39" s="3" t="e">
        <f>IF(AND(S39=1,('6. Trigger species (at site)'!G44/('5. Trigger species (global)'!G42)&gt;=0.001),'6. Trigger species (at site)'!C44&gt;4,'5. Trigger species (global)'!E42=lookups!$F$3),1,0)</f>
        <v>#DIV/0!</v>
      </c>
      <c r="AF39" s="28" t="e">
        <f>IF(AND(T39=1,('6. Trigger species (at site)'!E44/('5. Trigger species (global)'!I42)&gt;=0.002),'6. Trigger species (at site)'!C44&gt;9,'5. Trigger species (global)'!E42=lookups!$F$3),1,0)</f>
        <v>#DIV/0!</v>
      </c>
      <c r="AG39" s="28" t="e">
        <f>IF(AND(T39=1,('6. Trigger species (at site)'!F44/('5. Trigger species (global)'!H42)&gt;=0.002),'6. Trigger species (at site)'!D44&gt;9,'5. Trigger species (global)'!E42=lookups!$F$3),1,0)</f>
        <v>#DIV/0!</v>
      </c>
      <c r="AH39" s="28" t="e">
        <f>IF(AND(T39=1,('6. Trigger species (at site)'!G44/('5. Trigger species (global)'!G42)&gt;=0.002),'6. Trigger species (at site)'!C44&gt;9,'5. Trigger species (global)'!E42=lookups!$F$3),1,0)</f>
        <v>#DIV/0!</v>
      </c>
      <c r="AI39" s="3" t="e">
        <f>IF(AND(S39=1,('6. Trigger species (at site)'!E44/('5. Trigger species (global)'!I42)&gt;=0.95)),1,0)</f>
        <v>#DIV/0!</v>
      </c>
      <c r="AJ39" s="3" t="e">
        <f>IF(AND(S39=1,('6. Trigger species (at site)'!F44/('5. Trigger species (global)'!H42)&gt;=0.95)),1,0)</f>
        <v>#DIV/0!</v>
      </c>
      <c r="AK39" s="3" t="e">
        <f>IF(AND(S39=1,('6. Trigger species (at site)'!G44/('5. Trigger species (global)'!G42)&gt;=0.95)),1,0)</f>
        <v>#DIV/0!</v>
      </c>
      <c r="AL39" s="3" t="e">
        <f>IF(AND('6. Trigger species (at site)'!E44/('5. Trigger species (global)'!I42)&gt;=0.1,'6. Trigger species (at site)'!C44&gt;9,$R39=1),1,0)</f>
        <v>#DIV/0!</v>
      </c>
      <c r="AM39" s="3" t="e">
        <f>IF(AND('6. Trigger species (at site)'!F44/('5. Trigger species (global)'!H42)&gt;=0.1,'6. Trigger species (at site)'!D44&gt;9,$R39=1),1,0)</f>
        <v>#DIV/0!</v>
      </c>
      <c r="AN39" s="3" t="e">
        <f>IF(AND('6. Trigger species (at site)'!G44/('5. Trigger species (global)'!G42)&gt;=0.1,'6. Trigger species (at site)'!C44&gt;9,R39=1),1,0)</f>
        <v>#DIV/0!</v>
      </c>
      <c r="AO39" s="3" t="e">
        <f>IF(AND('5. Trigger species (global)'!$K42=lookups!$F$3,'6. Trigger species (at site)'!E44/('5. Trigger species (global)'!I42)&gt;=0.01,R39=1),1,0)</f>
        <v>#DIV/0!</v>
      </c>
      <c r="AP39" s="3" t="e">
        <f>IF(AND('5. Trigger species (global)'!$K42=lookups!$F$3,'6. Trigger species (at site)'!F44/('5. Trigger species (global)'!H42)&gt;=0.01,R39=1),1,0)</f>
        <v>#DIV/0!</v>
      </c>
      <c r="AQ39" s="3" t="e">
        <f>IF(AND('5. Trigger species (global)'!$K42=lookups!$F$3,'6. Trigger species (at site)'!G44/('5. Trigger species (global)'!G42)&gt;=0.01,R39=1),1,0)</f>
        <v>#DIV/0!</v>
      </c>
      <c r="AR39" s="3" t="e">
        <f>IF(AND(R39=1,BH39=$O$24,'5. Trigger species (global)'!L42=lookups!$F$3,'6. Trigger species (at site)'!E44/('5. Trigger species (global)'!I42)&gt;=0.005),1,0)</f>
        <v>#N/A</v>
      </c>
      <c r="AS39" s="3" t="e">
        <f>IF(AND(R39=1,BH39=$O$24,'5. Trigger species (global)'!L42=lookups!$F$3,'6. Trigger species (at site)'!F44/('5. Trigger species (global)'!H42)&gt;=0.005),1,0)</f>
        <v>#N/A</v>
      </c>
      <c r="AT39" s="3" t="e">
        <f>IF(AND(R39=1,BH39=$O$24,'5. Trigger species (global)'!L42=lookups!$F$3,'6. Trigger species (at site)'!G44/('5. Trigger species (global)'!G42)&gt;=0.005),1,0)</f>
        <v>#N/A</v>
      </c>
      <c r="AU39" s="3" t="e">
        <f>IF(AND('6. Trigger species (at site)'!C44&gt;=5,BH39=$O$25,'5. Trigger species (global)'!L42=lookups!$F$3),1,0)</f>
        <v>#N/A</v>
      </c>
      <c r="AV39" s="3">
        <f>IF(AND(R39=1,'6. Trigger species (at site)'!Y44=1),1,0)</f>
        <v>0</v>
      </c>
      <c r="AW39" s="3" t="e">
        <f>IF(AND('6. Trigger species (at site)'!Z44=1,'6. Trigger species (at site)'!E44/('5. Trigger species (global)'!I42)&gt;=0.01,'5. Trigger species (global)'!F42=lookups!$H$9),1,0)</f>
        <v>#DIV/0!</v>
      </c>
      <c r="AX39" s="3" t="e">
        <f>IF(AND('6. Trigger species (at site)'!Z44=1,'6. Trigger species (at site)'!F44/('5. Trigger species (global)'!H42)&gt;=0.01,'5. Trigger species (global)'!F42=lookups!$H$9),1,0)</f>
        <v>#DIV/0!</v>
      </c>
      <c r="AY39" s="3" t="e">
        <f>IF(AND('6. Trigger species (at site)'!Z44=1,'6. Trigger species (at site)'!G44/('5. Trigger species (global)'!G42)&gt;=0.01,'5. Trigger species (global)'!F42=lookups!$H$9),1,0)</f>
        <v>#DIV/0!</v>
      </c>
      <c r="AZ39" s="3">
        <f>IF(AND('6. Trigger species (at site)'!Z44=1,'6. Trigger species (at site)'!AA44=1,'5. Trigger species (global)'!F42=lookups!$H$9),1,0)</f>
        <v>0</v>
      </c>
      <c r="BA39" s="3" t="e">
        <f>IF(AND('6. Trigger species (at site)'!L44=lookups!$G$41,'6. Trigger species (at site)'!D44=lookups!$H$9,('6. Trigger species (at site)'!E44/('5. Trigger species (global)'!I42))&gt;=0.1),1,0)</f>
        <v>#DIV/0!</v>
      </c>
      <c r="BB39" s="3" t="e">
        <f>IF(AND('6. Trigger species (at site)'!L44=lookups!$G$41,'6. Trigger species (at site)'!D44=lookups!$H$9,('6. Trigger species (at site)'!F44/('5. Trigger species (global)'!H42))&gt;=0.1),1,0)</f>
        <v>#DIV/0!</v>
      </c>
      <c r="BC39" s="3" t="e">
        <f>IF(AND('6. Trigger species (at site)'!L44=lookups!$G$41,'6. Trigger species (at site)'!D44=lookups!$H$9,('6. Trigger species (at site)'!G44/('5. Trigger species (global)'!G42))&gt;=0.1),1,0)</f>
        <v>#DIV/0!</v>
      </c>
      <c r="BD39" s="3" t="e">
        <f>IF(AND('6. Trigger species (at site)'!L44=lookups!$G$42,'6. Trigger species (at site)'!D44=lookups!$H$9,('6. Trigger species (at site)'!E44/('5. Trigger species (global)'!I42))&gt;=0.1),1,0)</f>
        <v>#DIV/0!</v>
      </c>
      <c r="BE39" s="3" t="e">
        <f>IF(AND('6. Trigger species (at site)'!L44=lookups!$G$42,'6. Trigger species (at site)'!D44=lookups!$H$9,('6. Trigger species (at site)'!F44/('5. Trigger species (global)'!H42))&gt;=0.1),1,0)</f>
        <v>#DIV/0!</v>
      </c>
      <c r="BF39" s="3" t="e">
        <f>IF(AND('6. Trigger species (at site)'!L44=lookups!$G$42,'6. Trigger species (at site)'!D44=lookups!$H$9,('6. Trigger species (at site)'!G44/('5. Trigger species (global)'!G42))&gt;=0.1),1,0)</f>
        <v>#DIV/0!</v>
      </c>
      <c r="BG39" s="3">
        <f>'5. Trigger species (global)'!C42</f>
        <v>0</v>
      </c>
      <c r="BH39" s="3" t="e">
        <f t="shared" si="4"/>
        <v>#N/A</v>
      </c>
      <c r="CE39" s="3">
        <f>'5. Trigger species (global)'!F43</f>
        <v>0</v>
      </c>
      <c r="CF39" s="3">
        <f t="shared" si="1"/>
        <v>1</v>
      </c>
      <c r="CG39" s="3" t="str">
        <f>'6. Trigger species (at site)'!L45</f>
        <v>Regularly held by site</v>
      </c>
      <c r="CH39" s="3">
        <f t="shared" si="2"/>
        <v>1</v>
      </c>
      <c r="CI39" s="3">
        <f t="shared" si="3"/>
        <v>0</v>
      </c>
    </row>
    <row r="40" spans="1:87" x14ac:dyDescent="0.25">
      <c r="A40" s="3" t="s">
        <v>62</v>
      </c>
      <c r="E40" s="3" t="s">
        <v>651</v>
      </c>
      <c r="G40" s="3" t="s">
        <v>389</v>
      </c>
      <c r="M40" s="3" t="e">
        <f>'7. Criteria A2, B4, C and E '!D5/'7. Criteria A2, B4, C and E '!C5</f>
        <v>#DIV/0!</v>
      </c>
      <c r="N40" s="3" t="e">
        <f>'7. Criteria A2, B4, C and E '!E5/'7. Criteria A2, B4, C and E '!C5</f>
        <v>#DIV/0!</v>
      </c>
      <c r="O40" s="3" t="e">
        <f>'7. Criteria A2, B4, C and E '!F5/'7. Criteria A2, B4, C and E '!C5</f>
        <v>#DIV/0!</v>
      </c>
      <c r="R40" s="3">
        <f>'6. Trigger species (at site)'!X45</f>
        <v>1</v>
      </c>
      <c r="S40" s="3">
        <f>IF(OR('5. Trigger species (global)'!D43=lookups!$E$43,'5. Trigger species (global)'!D43=lookups!$E$44),1,0)</f>
        <v>0</v>
      </c>
      <c r="T40" s="3">
        <f>IF('5. Trigger species (global)'!D43=lookups!$E$42,1,0)</f>
        <v>0</v>
      </c>
      <c r="U40" s="3">
        <f>IF(AND(S40=1,'5. Trigger species (global)'!$E$5=lookups!$H$3),1,0)</f>
        <v>0</v>
      </c>
      <c r="V40" s="3">
        <f>IF(AND(T40=1,'5. Trigger species (global)'!$E$5=lookups!$H$3),1,0)</f>
        <v>0</v>
      </c>
      <c r="W40" s="3" t="e">
        <f>IF(AND(S40=1,('6. Trigger species (at site)'!E45/(('5. Trigger species (global)'!I43))&gt;=0.005),'6. Trigger species (at site)'!C45&gt;4),1,0)</f>
        <v>#DIV/0!</v>
      </c>
      <c r="X40" s="28" t="e">
        <f>IF(AND(S40=1,('6. Trigger species (at site)'!F45/(('5. Trigger species (global)'!H43))&gt;=0.005),'6. Trigger species (at site)'!C45&gt;4),1,0)</f>
        <v>#DIV/0!</v>
      </c>
      <c r="Y40" s="3" t="e">
        <f>IF(AND(S40=1,('6. Trigger species (at site)'!G45/('5. Trigger species (global)'!G43)&gt;=0.005),'6. Trigger species (at site)'!C45&gt;4),1,0)</f>
        <v>#DIV/0!</v>
      </c>
      <c r="Z40" s="28" t="e">
        <f>IF(AND(T40=1,('6. Trigger species (at site)'!E45/('5. Trigger species (global)'!I43)&gt;=0.01),'6. Trigger species (at site)'!C45&gt;9),1,0)</f>
        <v>#DIV/0!</v>
      </c>
      <c r="AA40" s="28" t="e">
        <f>IF(AND(T40=1,('6. Trigger species (at site)'!F45/('5. Trigger species (global)'!H43)&gt;=0.01),'6. Trigger species (at site)'!C45&gt;9),1,0)</f>
        <v>#DIV/0!</v>
      </c>
      <c r="AB40" s="28" t="e">
        <f>IF(AND(T40=1,('6. Trigger species (at site)'!G45/('5. Trigger species (global)'!G43)&gt;=0.01),'6. Trigger species (at site)'!C45&gt;9),1,0)</f>
        <v>#DIV/0!</v>
      </c>
      <c r="AC40" s="3" t="e">
        <f>IF(AND(S40=1,('6. Trigger species (at site)'!E45/('5. Trigger species (global)'!I43)&gt;=0.001),'6. Trigger species (at site)'!C45&gt;4,'5. Trigger species (global)'!E43=lookups!$F$3),1,0)</f>
        <v>#DIV/0!</v>
      </c>
      <c r="AD40" s="28" t="e">
        <f>IF(AND(S40=1,('6. Trigger species (at site)'!F45/('5. Trigger species (global)'!H43)&gt;=0.001),'6. Trigger species (at site)'!D45&gt;4,'5. Trigger species (global)'!E43=lookups!$F$3),1,0)</f>
        <v>#DIV/0!</v>
      </c>
      <c r="AE40" s="3" t="e">
        <f>IF(AND(S40=1,('6. Trigger species (at site)'!G45/('5. Trigger species (global)'!G43)&gt;=0.001),'6. Trigger species (at site)'!C45&gt;4,'5. Trigger species (global)'!E43=lookups!$F$3),1,0)</f>
        <v>#DIV/0!</v>
      </c>
      <c r="AF40" s="28" t="e">
        <f>IF(AND(T40=1,('6. Trigger species (at site)'!E45/('5. Trigger species (global)'!I43)&gt;=0.002),'6. Trigger species (at site)'!C45&gt;9,'5. Trigger species (global)'!E43=lookups!$F$3),1,0)</f>
        <v>#DIV/0!</v>
      </c>
      <c r="AG40" s="28" t="e">
        <f>IF(AND(T40=1,('6. Trigger species (at site)'!F45/('5. Trigger species (global)'!H43)&gt;=0.002),'6. Trigger species (at site)'!D45&gt;9,'5. Trigger species (global)'!E43=lookups!$F$3),1,0)</f>
        <v>#DIV/0!</v>
      </c>
      <c r="AH40" s="28" t="e">
        <f>IF(AND(T40=1,('6. Trigger species (at site)'!G45/('5. Trigger species (global)'!G43)&gt;=0.002),'6. Trigger species (at site)'!C45&gt;9,'5. Trigger species (global)'!E43=lookups!$F$3),1,0)</f>
        <v>#DIV/0!</v>
      </c>
      <c r="AI40" s="3" t="e">
        <f>IF(AND(S40=1,('6. Trigger species (at site)'!E45/('5. Trigger species (global)'!I43)&gt;=0.95)),1,0)</f>
        <v>#DIV/0!</v>
      </c>
      <c r="AJ40" s="3" t="e">
        <f>IF(AND(S40=1,('6. Trigger species (at site)'!F45/('5. Trigger species (global)'!H43)&gt;=0.95)),1,0)</f>
        <v>#DIV/0!</v>
      </c>
      <c r="AK40" s="3" t="e">
        <f>IF(AND(S40=1,('6. Trigger species (at site)'!G45/('5. Trigger species (global)'!G43)&gt;=0.95)),1,0)</f>
        <v>#DIV/0!</v>
      </c>
      <c r="AL40" s="3" t="e">
        <f>IF(AND('6. Trigger species (at site)'!E45/('5. Trigger species (global)'!I43)&gt;=0.1,'6. Trigger species (at site)'!C45&gt;9,$R40=1),1,0)</f>
        <v>#DIV/0!</v>
      </c>
      <c r="AM40" s="3" t="e">
        <f>IF(AND('6. Trigger species (at site)'!F45/('5. Trigger species (global)'!H43)&gt;=0.1,'6. Trigger species (at site)'!D45&gt;9,$R40=1),1,0)</f>
        <v>#DIV/0!</v>
      </c>
      <c r="AN40" s="3" t="e">
        <f>IF(AND('6. Trigger species (at site)'!G45/('5. Trigger species (global)'!G43)&gt;=0.1,'6. Trigger species (at site)'!C45&gt;9,R40=1),1,0)</f>
        <v>#DIV/0!</v>
      </c>
      <c r="AO40" s="3" t="e">
        <f>IF(AND('5. Trigger species (global)'!$K43=lookups!$F$3,'6. Trigger species (at site)'!E45/('5. Trigger species (global)'!I43)&gt;=0.01,R40=1),1,0)</f>
        <v>#DIV/0!</v>
      </c>
      <c r="AP40" s="3" t="e">
        <f>IF(AND('5. Trigger species (global)'!$K43=lookups!$F$3,'6. Trigger species (at site)'!F45/('5. Trigger species (global)'!H43)&gt;=0.01,R40=1),1,0)</f>
        <v>#DIV/0!</v>
      </c>
      <c r="AQ40" s="3" t="e">
        <f>IF(AND('5. Trigger species (global)'!$K43=lookups!$F$3,'6. Trigger species (at site)'!G45/('5. Trigger species (global)'!G43)&gt;=0.01,R40=1),1,0)</f>
        <v>#DIV/0!</v>
      </c>
      <c r="AR40" s="3" t="e">
        <f>IF(AND(R40=1,BH40=$O$24,'5. Trigger species (global)'!L43=lookups!$F$3,'6. Trigger species (at site)'!E45/('5. Trigger species (global)'!I43)&gt;=0.005),1,0)</f>
        <v>#N/A</v>
      </c>
      <c r="AS40" s="3" t="e">
        <f>IF(AND(R40=1,BH40=$O$24,'5. Trigger species (global)'!L43=lookups!$F$3,'6. Trigger species (at site)'!F45/('5. Trigger species (global)'!H43)&gt;=0.005),1,0)</f>
        <v>#N/A</v>
      </c>
      <c r="AT40" s="3" t="e">
        <f>IF(AND(R40=1,BH40=$O$24,'5. Trigger species (global)'!L43=lookups!$F$3,'6. Trigger species (at site)'!G45/('5. Trigger species (global)'!G43)&gt;=0.005),1,0)</f>
        <v>#N/A</v>
      </c>
      <c r="AU40" s="3" t="e">
        <f>IF(AND('6. Trigger species (at site)'!C45&gt;=5,BH40=$O$25,'5. Trigger species (global)'!L43=lookups!$F$3),1,0)</f>
        <v>#N/A</v>
      </c>
      <c r="AV40" s="3">
        <f>IF(AND(R40=1,'6. Trigger species (at site)'!Y45=1),1,0)</f>
        <v>0</v>
      </c>
      <c r="AW40" s="3" t="e">
        <f>IF(AND('6. Trigger species (at site)'!Z45=1,'6. Trigger species (at site)'!E45/('5. Trigger species (global)'!I43)&gt;=0.01,'5. Trigger species (global)'!F43=lookups!$H$9),1,0)</f>
        <v>#DIV/0!</v>
      </c>
      <c r="AX40" s="3" t="e">
        <f>IF(AND('6. Trigger species (at site)'!Z45=1,'6. Trigger species (at site)'!F45/('5. Trigger species (global)'!H43)&gt;=0.01,'5. Trigger species (global)'!F43=lookups!$H$9),1,0)</f>
        <v>#DIV/0!</v>
      </c>
      <c r="AY40" s="3" t="e">
        <f>IF(AND('6. Trigger species (at site)'!Z45=1,'6. Trigger species (at site)'!G45/('5. Trigger species (global)'!G43)&gt;=0.01,'5. Trigger species (global)'!F43=lookups!$H$9),1,0)</f>
        <v>#DIV/0!</v>
      </c>
      <c r="AZ40" s="3">
        <f>IF(AND('6. Trigger species (at site)'!Z45=1,'6. Trigger species (at site)'!AA45=1,'5. Trigger species (global)'!F43=lookups!$H$9),1,0)</f>
        <v>0</v>
      </c>
      <c r="BA40" s="3" t="e">
        <f>IF(AND('6. Trigger species (at site)'!L45=lookups!$G$41,'6. Trigger species (at site)'!D45=lookups!$H$9,('6. Trigger species (at site)'!E45/('5. Trigger species (global)'!I43))&gt;=0.1),1,0)</f>
        <v>#DIV/0!</v>
      </c>
      <c r="BB40" s="3" t="e">
        <f>IF(AND('6. Trigger species (at site)'!L45=lookups!$G$41,'6. Trigger species (at site)'!D45=lookups!$H$9,('6. Trigger species (at site)'!F45/('5. Trigger species (global)'!H43))&gt;=0.1),1,0)</f>
        <v>#DIV/0!</v>
      </c>
      <c r="BC40" s="3" t="e">
        <f>IF(AND('6. Trigger species (at site)'!L45=lookups!$G$41,'6. Trigger species (at site)'!D45=lookups!$H$9,('6. Trigger species (at site)'!G45/('5. Trigger species (global)'!G43))&gt;=0.1),1,0)</f>
        <v>#DIV/0!</v>
      </c>
      <c r="BD40" s="3" t="e">
        <f>IF(AND('6. Trigger species (at site)'!L45=lookups!$G$42,'6. Trigger species (at site)'!D45=lookups!$H$9,('6. Trigger species (at site)'!E45/('5. Trigger species (global)'!I43))&gt;=0.1),1,0)</f>
        <v>#DIV/0!</v>
      </c>
      <c r="BE40" s="3" t="e">
        <f>IF(AND('6. Trigger species (at site)'!L45=lookups!$G$42,'6. Trigger species (at site)'!D45=lookups!$H$9,('6. Trigger species (at site)'!F45/('5. Trigger species (global)'!H43))&gt;=0.1),1,0)</f>
        <v>#DIV/0!</v>
      </c>
      <c r="BF40" s="3" t="e">
        <f>IF(AND('6. Trigger species (at site)'!L45=lookups!$G$42,'6. Trigger species (at site)'!D45=lookups!$H$9,('6. Trigger species (at site)'!G45/('5. Trigger species (global)'!G43))&gt;=0.1),1,0)</f>
        <v>#DIV/0!</v>
      </c>
      <c r="BG40" s="3">
        <f>'5. Trigger species (global)'!C43</f>
        <v>0</v>
      </c>
      <c r="BH40" s="3" t="e">
        <f t="shared" si="4"/>
        <v>#N/A</v>
      </c>
      <c r="CE40" s="3">
        <f>'5. Trigger species (global)'!F44</f>
        <v>0</v>
      </c>
      <c r="CF40" s="3">
        <f t="shared" si="1"/>
        <v>1</v>
      </c>
      <c r="CG40" s="3" t="str">
        <f>'6. Trigger species (at site)'!L46</f>
        <v>Regularly held by site</v>
      </c>
      <c r="CH40" s="3">
        <f t="shared" si="2"/>
        <v>1</v>
      </c>
      <c r="CI40" s="3">
        <f t="shared" si="3"/>
        <v>0</v>
      </c>
    </row>
    <row r="41" spans="1:87" x14ac:dyDescent="0.25">
      <c r="A41" s="3" t="s">
        <v>63</v>
      </c>
      <c r="E41" s="3" t="s">
        <v>652</v>
      </c>
      <c r="G41" s="3" t="s">
        <v>390</v>
      </c>
      <c r="M41" s="3">
        <f>SUMIF(M40,"&lt;&gt;#DIV/0!")</f>
        <v>0</v>
      </c>
      <c r="N41" s="3">
        <f t="shared" ref="N41:O41" si="13">SUMIF(N40,"&lt;&gt;#DIV/0!")</f>
        <v>0</v>
      </c>
      <c r="O41" s="3">
        <f t="shared" si="13"/>
        <v>0</v>
      </c>
      <c r="R41" s="3">
        <f>'6. Trigger species (at site)'!X46</f>
        <v>1</v>
      </c>
      <c r="S41" s="3">
        <f>IF(OR('5. Trigger species (global)'!D44=lookups!$E$43,'5. Trigger species (global)'!D44=lookups!$E$44),1,0)</f>
        <v>0</v>
      </c>
      <c r="T41" s="3">
        <f>IF('5. Trigger species (global)'!D44=lookups!$E$42,1,0)</f>
        <v>0</v>
      </c>
      <c r="U41" s="3">
        <f>IF(AND(S41=1,'5. Trigger species (global)'!$E$5=lookups!$H$3),1,0)</f>
        <v>0</v>
      </c>
      <c r="V41" s="3">
        <f>IF(AND(T41=1,'5. Trigger species (global)'!$E$5=lookups!$H$3),1,0)</f>
        <v>0</v>
      </c>
      <c r="W41" s="3" t="e">
        <f>IF(AND(S41=1,('6. Trigger species (at site)'!E46/(('5. Trigger species (global)'!I44))&gt;=0.005),'6. Trigger species (at site)'!C46&gt;4),1,0)</f>
        <v>#DIV/0!</v>
      </c>
      <c r="X41" s="28" t="e">
        <f>IF(AND(S41=1,('6. Trigger species (at site)'!F46/(('5. Trigger species (global)'!H44))&gt;=0.005),'6. Trigger species (at site)'!C46&gt;4),1,0)</f>
        <v>#DIV/0!</v>
      </c>
      <c r="Y41" s="3" t="e">
        <f>IF(AND(S41=1,('6. Trigger species (at site)'!G46/('5. Trigger species (global)'!G44)&gt;=0.005),'6. Trigger species (at site)'!C46&gt;4),1,0)</f>
        <v>#DIV/0!</v>
      </c>
      <c r="Z41" s="28" t="e">
        <f>IF(AND(T41=1,('6. Trigger species (at site)'!E46/('5. Trigger species (global)'!I44)&gt;=0.01),'6. Trigger species (at site)'!C46&gt;9),1,0)</f>
        <v>#DIV/0!</v>
      </c>
      <c r="AA41" s="28" t="e">
        <f>IF(AND(T41=1,('6. Trigger species (at site)'!F46/('5. Trigger species (global)'!H44)&gt;=0.01),'6. Trigger species (at site)'!C46&gt;9),1,0)</f>
        <v>#DIV/0!</v>
      </c>
      <c r="AB41" s="28" t="e">
        <f>IF(AND(T41=1,('6. Trigger species (at site)'!G46/('5. Trigger species (global)'!G44)&gt;=0.01),'6. Trigger species (at site)'!C46&gt;9),1,0)</f>
        <v>#DIV/0!</v>
      </c>
      <c r="AC41" s="3" t="e">
        <f>IF(AND(S41=1,('6. Trigger species (at site)'!E46/('5. Trigger species (global)'!I44)&gt;=0.001),'6. Trigger species (at site)'!C46&gt;4,'5. Trigger species (global)'!E44=lookups!$F$3),1,0)</f>
        <v>#DIV/0!</v>
      </c>
      <c r="AD41" s="28" t="e">
        <f>IF(AND(S41=1,('6. Trigger species (at site)'!F46/('5. Trigger species (global)'!H44)&gt;=0.001),'6. Trigger species (at site)'!D46&gt;4,'5. Trigger species (global)'!E44=lookups!$F$3),1,0)</f>
        <v>#DIV/0!</v>
      </c>
      <c r="AE41" s="3" t="e">
        <f>IF(AND(S41=1,('6. Trigger species (at site)'!G46/('5. Trigger species (global)'!G44)&gt;=0.001),'6. Trigger species (at site)'!C46&gt;4,'5. Trigger species (global)'!E44=lookups!$F$3),1,0)</f>
        <v>#DIV/0!</v>
      </c>
      <c r="AF41" s="28" t="e">
        <f>IF(AND(T41=1,('6. Trigger species (at site)'!E46/('5. Trigger species (global)'!I44)&gt;=0.002),'6. Trigger species (at site)'!C46&gt;9,'5. Trigger species (global)'!E44=lookups!$F$3),1,0)</f>
        <v>#DIV/0!</v>
      </c>
      <c r="AG41" s="28" t="e">
        <f>IF(AND(T41=1,('6. Trigger species (at site)'!F46/('5. Trigger species (global)'!H44)&gt;=0.002),'6. Trigger species (at site)'!D46&gt;9,'5. Trigger species (global)'!E44=lookups!$F$3),1,0)</f>
        <v>#DIV/0!</v>
      </c>
      <c r="AH41" s="28" t="e">
        <f>IF(AND(T41=1,('6. Trigger species (at site)'!G46/('5. Trigger species (global)'!G44)&gt;=0.002),'6. Trigger species (at site)'!C46&gt;9,'5. Trigger species (global)'!E44=lookups!$F$3),1,0)</f>
        <v>#DIV/0!</v>
      </c>
      <c r="AI41" s="3" t="e">
        <f>IF(AND(S41=1,('6. Trigger species (at site)'!E46/('5. Trigger species (global)'!I44)&gt;=0.95)),1,0)</f>
        <v>#DIV/0!</v>
      </c>
      <c r="AJ41" s="3" t="e">
        <f>IF(AND(S41=1,('6. Trigger species (at site)'!F46/('5. Trigger species (global)'!H44)&gt;=0.95)),1,0)</f>
        <v>#DIV/0!</v>
      </c>
      <c r="AK41" s="3" t="e">
        <f>IF(AND(S41=1,('6. Trigger species (at site)'!G46/('5. Trigger species (global)'!G44)&gt;=0.95)),1,0)</f>
        <v>#DIV/0!</v>
      </c>
      <c r="AL41" s="3" t="e">
        <f>IF(AND('6. Trigger species (at site)'!E46/('5. Trigger species (global)'!I44)&gt;=0.1,'6. Trigger species (at site)'!C46&gt;9,$R41=1),1,0)</f>
        <v>#DIV/0!</v>
      </c>
      <c r="AM41" s="3" t="e">
        <f>IF(AND('6. Trigger species (at site)'!F46/('5. Trigger species (global)'!H44)&gt;=0.1,'6. Trigger species (at site)'!D46&gt;9,$R41=1),1,0)</f>
        <v>#DIV/0!</v>
      </c>
      <c r="AN41" s="3" t="e">
        <f>IF(AND('6. Trigger species (at site)'!G46/('5. Trigger species (global)'!G44)&gt;=0.1,'6. Trigger species (at site)'!C46&gt;9,R41=1),1,0)</f>
        <v>#DIV/0!</v>
      </c>
      <c r="AO41" s="3" t="e">
        <f>IF(AND('5. Trigger species (global)'!$K44=lookups!$F$3,'6. Trigger species (at site)'!E46/('5. Trigger species (global)'!I44)&gt;=0.01,R41=1),1,0)</f>
        <v>#DIV/0!</v>
      </c>
      <c r="AP41" s="3" t="e">
        <f>IF(AND('5. Trigger species (global)'!$K44=lookups!$F$3,'6. Trigger species (at site)'!F46/('5. Trigger species (global)'!H44)&gt;=0.01,R41=1),1,0)</f>
        <v>#DIV/0!</v>
      </c>
      <c r="AQ41" s="3" t="e">
        <f>IF(AND('5. Trigger species (global)'!$K44=lookups!$F$3,'6. Trigger species (at site)'!G46/('5. Trigger species (global)'!G44)&gt;=0.01,R41=1),1,0)</f>
        <v>#DIV/0!</v>
      </c>
      <c r="AR41" s="3" t="e">
        <f>IF(AND(R41=1,BH41=$O$24,'5. Trigger species (global)'!L44=lookups!$F$3,'6. Trigger species (at site)'!E46/('5. Trigger species (global)'!I44)&gt;=0.005),1,0)</f>
        <v>#N/A</v>
      </c>
      <c r="AS41" s="3" t="e">
        <f>IF(AND(R41=1,BH41=$O$24,'5. Trigger species (global)'!L44=lookups!$F$3,'6. Trigger species (at site)'!F46/('5. Trigger species (global)'!H44)&gt;=0.005),1,0)</f>
        <v>#N/A</v>
      </c>
      <c r="AT41" s="3" t="e">
        <f>IF(AND(R41=1,BH41=$O$24,'5. Trigger species (global)'!L44=lookups!$F$3,'6. Trigger species (at site)'!G46/('5. Trigger species (global)'!G44)&gt;=0.005),1,0)</f>
        <v>#N/A</v>
      </c>
      <c r="AU41" s="3" t="e">
        <f>IF(AND('6. Trigger species (at site)'!C46&gt;=5,BH41=$O$25,'5. Trigger species (global)'!L44=lookups!$F$3),1,0)</f>
        <v>#N/A</v>
      </c>
      <c r="AV41" s="3">
        <f>IF(AND(R41=1,'6. Trigger species (at site)'!Y46=1),1,0)</f>
        <v>0</v>
      </c>
      <c r="AW41" s="3" t="e">
        <f>IF(AND('6. Trigger species (at site)'!Z46=1,'6. Trigger species (at site)'!E46/('5. Trigger species (global)'!I44)&gt;=0.01,'5. Trigger species (global)'!F44=lookups!$H$9),1,0)</f>
        <v>#DIV/0!</v>
      </c>
      <c r="AX41" s="3" t="e">
        <f>IF(AND('6. Trigger species (at site)'!Z46=1,'6. Trigger species (at site)'!F46/('5. Trigger species (global)'!H44)&gt;=0.01,'5. Trigger species (global)'!F44=lookups!$H$9),1,0)</f>
        <v>#DIV/0!</v>
      </c>
      <c r="AY41" s="3" t="e">
        <f>IF(AND('6. Trigger species (at site)'!Z46=1,'6. Trigger species (at site)'!G46/('5. Trigger species (global)'!G44)&gt;=0.01,'5. Trigger species (global)'!F44=lookups!$H$9),1,0)</f>
        <v>#DIV/0!</v>
      </c>
      <c r="AZ41" s="3">
        <f>IF(AND('6. Trigger species (at site)'!Z46=1,'6. Trigger species (at site)'!AA46=1,'5. Trigger species (global)'!F44=lookups!$H$9),1,0)</f>
        <v>0</v>
      </c>
      <c r="BA41" s="3" t="e">
        <f>IF(AND('6. Trigger species (at site)'!L46=lookups!$G$41,'6. Trigger species (at site)'!D46=lookups!$H$9,('6. Trigger species (at site)'!E46/('5. Trigger species (global)'!I44))&gt;=0.1),1,0)</f>
        <v>#DIV/0!</v>
      </c>
      <c r="BB41" s="3" t="e">
        <f>IF(AND('6. Trigger species (at site)'!L46=lookups!$G$41,'6. Trigger species (at site)'!D46=lookups!$H$9,('6. Trigger species (at site)'!F46/('5. Trigger species (global)'!H44))&gt;=0.1),1,0)</f>
        <v>#DIV/0!</v>
      </c>
      <c r="BC41" s="3" t="e">
        <f>IF(AND('6. Trigger species (at site)'!L46=lookups!$G$41,'6. Trigger species (at site)'!D46=lookups!$H$9,('6. Trigger species (at site)'!G46/('5. Trigger species (global)'!G44))&gt;=0.1),1,0)</f>
        <v>#DIV/0!</v>
      </c>
      <c r="BD41" s="3" t="e">
        <f>IF(AND('6. Trigger species (at site)'!L46=lookups!$G$42,'6. Trigger species (at site)'!D46=lookups!$H$9,('6. Trigger species (at site)'!E46/('5. Trigger species (global)'!I44))&gt;=0.1),1,0)</f>
        <v>#DIV/0!</v>
      </c>
      <c r="BE41" s="3" t="e">
        <f>IF(AND('6. Trigger species (at site)'!L46=lookups!$G$42,'6. Trigger species (at site)'!D46=lookups!$H$9,('6. Trigger species (at site)'!F46/('5. Trigger species (global)'!H44))&gt;=0.1),1,0)</f>
        <v>#DIV/0!</v>
      </c>
      <c r="BF41" s="3" t="e">
        <f>IF(AND('6. Trigger species (at site)'!L46=lookups!$G$42,'6. Trigger species (at site)'!D46=lookups!$H$9,('6. Trigger species (at site)'!G46/('5. Trigger species (global)'!G44))&gt;=0.1),1,0)</f>
        <v>#DIV/0!</v>
      </c>
      <c r="BG41" s="3">
        <f>'5. Trigger species (global)'!C44</f>
        <v>0</v>
      </c>
      <c r="BH41" s="3" t="e">
        <f t="shared" si="4"/>
        <v>#N/A</v>
      </c>
      <c r="CE41" s="3">
        <f>'5. Trigger species (global)'!F45</f>
        <v>0</v>
      </c>
      <c r="CF41" s="3">
        <f t="shared" si="1"/>
        <v>1</v>
      </c>
      <c r="CG41" s="3" t="str">
        <f>'6. Trigger species (at site)'!L47</f>
        <v>Regularly held by site</v>
      </c>
      <c r="CH41" s="3">
        <f t="shared" si="2"/>
        <v>1</v>
      </c>
      <c r="CI41" s="3">
        <f t="shared" si="3"/>
        <v>0</v>
      </c>
    </row>
    <row r="42" spans="1:87" x14ac:dyDescent="0.25">
      <c r="A42" s="3" t="s">
        <v>64</v>
      </c>
      <c r="E42" s="3" t="s">
        <v>653</v>
      </c>
      <c r="G42" s="3" t="s">
        <v>391</v>
      </c>
      <c r="R42" s="3">
        <f>'6. Trigger species (at site)'!X47</f>
        <v>1</v>
      </c>
      <c r="S42" s="3">
        <f>IF(OR('5. Trigger species (global)'!D45=lookups!$E$43,'5. Trigger species (global)'!D45=lookups!$E$44),1,0)</f>
        <v>0</v>
      </c>
      <c r="T42" s="3">
        <f>IF('5. Trigger species (global)'!D45=lookups!$E$42,1,0)</f>
        <v>0</v>
      </c>
      <c r="U42" s="3">
        <f>IF(AND(S42=1,'5. Trigger species (global)'!$E$5=lookups!$H$3),1,0)</f>
        <v>0</v>
      </c>
      <c r="V42" s="3">
        <f>IF(AND(T42=1,'5. Trigger species (global)'!$E$5=lookups!$H$3),1,0)</f>
        <v>0</v>
      </c>
      <c r="W42" s="3" t="e">
        <f>IF(AND(S42=1,('6. Trigger species (at site)'!E47/(('5. Trigger species (global)'!I45))&gt;=0.005),'6. Trigger species (at site)'!C47&gt;4),1,0)</f>
        <v>#DIV/0!</v>
      </c>
      <c r="X42" s="28" t="e">
        <f>IF(AND(S42=1,('6. Trigger species (at site)'!F47/(('5. Trigger species (global)'!H45))&gt;=0.005),'6. Trigger species (at site)'!C47&gt;4),1,0)</f>
        <v>#DIV/0!</v>
      </c>
      <c r="Y42" s="3" t="e">
        <f>IF(AND(S42=1,('6. Trigger species (at site)'!G47/('5. Trigger species (global)'!G45)&gt;=0.005),'6. Trigger species (at site)'!C47&gt;4),1,0)</f>
        <v>#DIV/0!</v>
      </c>
      <c r="Z42" s="28" t="e">
        <f>IF(AND(T42=1,('6. Trigger species (at site)'!E47/('5. Trigger species (global)'!I45)&gt;=0.01),'6. Trigger species (at site)'!C47&gt;9),1,0)</f>
        <v>#DIV/0!</v>
      </c>
      <c r="AA42" s="28" t="e">
        <f>IF(AND(T42=1,('6. Trigger species (at site)'!F47/('5. Trigger species (global)'!H45)&gt;=0.01),'6. Trigger species (at site)'!C47&gt;9),1,0)</f>
        <v>#DIV/0!</v>
      </c>
      <c r="AB42" s="28" t="e">
        <f>IF(AND(T42=1,('6. Trigger species (at site)'!G47/('5. Trigger species (global)'!G45)&gt;=0.01),'6. Trigger species (at site)'!C47&gt;9),1,0)</f>
        <v>#DIV/0!</v>
      </c>
      <c r="AC42" s="3" t="e">
        <f>IF(AND(S42=1,('6. Trigger species (at site)'!E47/('5. Trigger species (global)'!I45)&gt;=0.001),'6. Trigger species (at site)'!C47&gt;4,'5. Trigger species (global)'!E45=lookups!$F$3),1,0)</f>
        <v>#DIV/0!</v>
      </c>
      <c r="AD42" s="28" t="e">
        <f>IF(AND(S42=1,('6. Trigger species (at site)'!F47/('5. Trigger species (global)'!H45)&gt;=0.001),'6. Trigger species (at site)'!D47&gt;4,'5. Trigger species (global)'!E45=lookups!$F$3),1,0)</f>
        <v>#DIV/0!</v>
      </c>
      <c r="AE42" s="3" t="e">
        <f>IF(AND(S42=1,('6. Trigger species (at site)'!G47/('5. Trigger species (global)'!G45)&gt;=0.001),'6. Trigger species (at site)'!C47&gt;4,'5. Trigger species (global)'!E45=lookups!$F$3),1,0)</f>
        <v>#DIV/0!</v>
      </c>
      <c r="AF42" s="28" t="e">
        <f>IF(AND(T42=1,('6. Trigger species (at site)'!E47/('5. Trigger species (global)'!I45)&gt;=0.002),'6. Trigger species (at site)'!C47&gt;9,'5. Trigger species (global)'!E45=lookups!$F$3),1,0)</f>
        <v>#DIV/0!</v>
      </c>
      <c r="AG42" s="28" t="e">
        <f>IF(AND(T42=1,('6. Trigger species (at site)'!F47/('5. Trigger species (global)'!H45)&gt;=0.002),'6. Trigger species (at site)'!D47&gt;9,'5. Trigger species (global)'!E45=lookups!$F$3),1,0)</f>
        <v>#DIV/0!</v>
      </c>
      <c r="AH42" s="28" t="e">
        <f>IF(AND(T42=1,('6. Trigger species (at site)'!G47/('5. Trigger species (global)'!G45)&gt;=0.002),'6. Trigger species (at site)'!C47&gt;9,'5. Trigger species (global)'!E45=lookups!$F$3),1,0)</f>
        <v>#DIV/0!</v>
      </c>
      <c r="AI42" s="3" t="e">
        <f>IF(AND(S42=1,('6. Trigger species (at site)'!E47/('5. Trigger species (global)'!I45)&gt;=0.95)),1,0)</f>
        <v>#DIV/0!</v>
      </c>
      <c r="AJ42" s="3" t="e">
        <f>IF(AND(S42=1,('6. Trigger species (at site)'!F47/('5. Trigger species (global)'!H45)&gt;=0.95)),1,0)</f>
        <v>#DIV/0!</v>
      </c>
      <c r="AK42" s="3" t="e">
        <f>IF(AND(S42=1,('6. Trigger species (at site)'!G47/('5. Trigger species (global)'!G45)&gt;=0.95)),1,0)</f>
        <v>#DIV/0!</v>
      </c>
      <c r="AL42" s="3" t="e">
        <f>IF(AND('6. Trigger species (at site)'!E47/('5. Trigger species (global)'!I45)&gt;=0.1,'6. Trigger species (at site)'!C47&gt;9,$R42=1),1,0)</f>
        <v>#DIV/0!</v>
      </c>
      <c r="AM42" s="3" t="e">
        <f>IF(AND('6. Trigger species (at site)'!F47/('5. Trigger species (global)'!H45)&gt;=0.1,'6. Trigger species (at site)'!D47&gt;9,$R42=1),1,0)</f>
        <v>#DIV/0!</v>
      </c>
      <c r="AN42" s="3" t="e">
        <f>IF(AND('6. Trigger species (at site)'!G47/('5. Trigger species (global)'!G45)&gt;=0.1,'6. Trigger species (at site)'!C47&gt;9,R42=1),1,0)</f>
        <v>#DIV/0!</v>
      </c>
      <c r="AO42" s="3" t="e">
        <f>IF(AND('5. Trigger species (global)'!$K45=lookups!$F$3,'6. Trigger species (at site)'!E47/('5. Trigger species (global)'!I45)&gt;=0.01,R42=1),1,0)</f>
        <v>#DIV/0!</v>
      </c>
      <c r="AP42" s="3" t="e">
        <f>IF(AND('5. Trigger species (global)'!$K45=lookups!$F$3,'6. Trigger species (at site)'!F47/('5. Trigger species (global)'!H45)&gt;=0.01,R42=1),1,0)</f>
        <v>#DIV/0!</v>
      </c>
      <c r="AQ42" s="3" t="e">
        <f>IF(AND('5. Trigger species (global)'!$K45=lookups!$F$3,'6. Trigger species (at site)'!G47/('5. Trigger species (global)'!G45)&gt;=0.01,R42=1),1,0)</f>
        <v>#DIV/0!</v>
      </c>
      <c r="AR42" s="3" t="e">
        <f>IF(AND(R42=1,BH42=$O$24,'5. Trigger species (global)'!L45=lookups!$F$3,'6. Trigger species (at site)'!E47/('5. Trigger species (global)'!I45)&gt;=0.005),1,0)</f>
        <v>#N/A</v>
      </c>
      <c r="AS42" s="3" t="e">
        <f>IF(AND(R42=1,BH42=$O$24,'5. Trigger species (global)'!L45=lookups!$F$3,'6. Trigger species (at site)'!F47/('5. Trigger species (global)'!H45)&gt;=0.005),1,0)</f>
        <v>#N/A</v>
      </c>
      <c r="AT42" s="3" t="e">
        <f>IF(AND(R42=1,BH42=$O$24,'5. Trigger species (global)'!L45=lookups!$F$3,'6. Trigger species (at site)'!G47/('5. Trigger species (global)'!G45)&gt;=0.005),1,0)</f>
        <v>#N/A</v>
      </c>
      <c r="AU42" s="3" t="e">
        <f>IF(AND('6. Trigger species (at site)'!C47&gt;=5,BH42=$O$25,'5. Trigger species (global)'!L45=lookups!$F$3),1,0)</f>
        <v>#N/A</v>
      </c>
      <c r="AV42" s="3">
        <f>IF(AND(R42=1,'6. Trigger species (at site)'!Y47=1),1,0)</f>
        <v>0</v>
      </c>
      <c r="AW42" s="3" t="e">
        <f>IF(AND('6. Trigger species (at site)'!Z47=1,'6. Trigger species (at site)'!E47/('5. Trigger species (global)'!I45)&gt;=0.01,'5. Trigger species (global)'!F45=lookups!$H$9),1,0)</f>
        <v>#DIV/0!</v>
      </c>
      <c r="AX42" s="3" t="e">
        <f>IF(AND('6. Trigger species (at site)'!Z47=1,'6. Trigger species (at site)'!F47/('5. Trigger species (global)'!H45)&gt;=0.01,'5. Trigger species (global)'!F45=lookups!$H$9),1,0)</f>
        <v>#DIV/0!</v>
      </c>
      <c r="AY42" s="3" t="e">
        <f>IF(AND('6. Trigger species (at site)'!Z47=1,'6. Trigger species (at site)'!G47/('5. Trigger species (global)'!G45)&gt;=0.01,'5. Trigger species (global)'!F45=lookups!$H$9),1,0)</f>
        <v>#DIV/0!</v>
      </c>
      <c r="AZ42" s="3">
        <f>IF(AND('6. Trigger species (at site)'!Z47=1,'6. Trigger species (at site)'!AA47=1,'5. Trigger species (global)'!F45=lookups!$H$9),1,0)</f>
        <v>0</v>
      </c>
      <c r="BA42" s="3" t="e">
        <f>IF(AND('6. Trigger species (at site)'!L47=lookups!$G$41,'6. Trigger species (at site)'!D47=lookups!$H$9,('6. Trigger species (at site)'!E47/('5. Trigger species (global)'!I45))&gt;=0.1),1,0)</f>
        <v>#DIV/0!</v>
      </c>
      <c r="BB42" s="3" t="e">
        <f>IF(AND('6. Trigger species (at site)'!L47=lookups!$G$41,'6. Trigger species (at site)'!D47=lookups!$H$9,('6. Trigger species (at site)'!F47/('5. Trigger species (global)'!H45))&gt;=0.1),1,0)</f>
        <v>#DIV/0!</v>
      </c>
      <c r="BC42" s="3" t="e">
        <f>IF(AND('6. Trigger species (at site)'!L47=lookups!$G$41,'6. Trigger species (at site)'!D47=lookups!$H$9,('6. Trigger species (at site)'!G47/('5. Trigger species (global)'!G45))&gt;=0.1),1,0)</f>
        <v>#DIV/0!</v>
      </c>
      <c r="BD42" s="3" t="e">
        <f>IF(AND('6. Trigger species (at site)'!L47=lookups!$G$42,'6. Trigger species (at site)'!D47=lookups!$H$9,('6. Trigger species (at site)'!E47/('5. Trigger species (global)'!I45))&gt;=0.1),1,0)</f>
        <v>#DIV/0!</v>
      </c>
      <c r="BE42" s="3" t="e">
        <f>IF(AND('6. Trigger species (at site)'!L47=lookups!$G$42,'6. Trigger species (at site)'!D47=lookups!$H$9,('6. Trigger species (at site)'!F47/('5. Trigger species (global)'!H45))&gt;=0.1),1,0)</f>
        <v>#DIV/0!</v>
      </c>
      <c r="BF42" s="3" t="e">
        <f>IF(AND('6. Trigger species (at site)'!L47=lookups!$G$42,'6. Trigger species (at site)'!D47=lookups!$H$9,('6. Trigger species (at site)'!G47/('5. Trigger species (global)'!G45))&gt;=0.1),1,0)</f>
        <v>#DIV/0!</v>
      </c>
      <c r="BG42" s="3">
        <f>'5. Trigger species (global)'!C45</f>
        <v>0</v>
      </c>
      <c r="BH42" s="3" t="e">
        <f t="shared" si="4"/>
        <v>#N/A</v>
      </c>
      <c r="CE42" s="3">
        <f>'5. Trigger species (global)'!F46</f>
        <v>0</v>
      </c>
      <c r="CF42" s="3">
        <f t="shared" si="1"/>
        <v>1</v>
      </c>
      <c r="CG42" s="3" t="str">
        <f>'6. Trigger species (at site)'!L48</f>
        <v>Regularly held by site</v>
      </c>
      <c r="CH42" s="3">
        <f t="shared" si="2"/>
        <v>1</v>
      </c>
      <c r="CI42" s="3">
        <f t="shared" si="3"/>
        <v>0</v>
      </c>
    </row>
    <row r="43" spans="1:87" x14ac:dyDescent="0.25">
      <c r="A43" s="3" t="s">
        <v>65</v>
      </c>
      <c r="E43" s="3" t="s">
        <v>654</v>
      </c>
      <c r="R43" s="3">
        <f>'6. Trigger species (at site)'!X48</f>
        <v>1</v>
      </c>
      <c r="S43" s="3">
        <f>IF(OR('5. Trigger species (global)'!D46=lookups!$E$43,'5. Trigger species (global)'!D46=lookups!$E$44),1,0)</f>
        <v>0</v>
      </c>
      <c r="T43" s="3">
        <f>IF('5. Trigger species (global)'!D46=lookups!$E$42,1,0)</f>
        <v>0</v>
      </c>
      <c r="U43" s="3">
        <f>IF(AND(S43=1,'5. Trigger species (global)'!$E$5=lookups!$H$3),1,0)</f>
        <v>0</v>
      </c>
      <c r="V43" s="3">
        <f>IF(AND(T43=1,'5. Trigger species (global)'!$E$5=lookups!$H$3),1,0)</f>
        <v>0</v>
      </c>
      <c r="W43" s="3" t="e">
        <f>IF(AND(S43=1,('6. Trigger species (at site)'!E48/(('5. Trigger species (global)'!I46))&gt;=0.005),'6. Trigger species (at site)'!C48&gt;4),1,0)</f>
        <v>#DIV/0!</v>
      </c>
      <c r="X43" s="28" t="e">
        <f>IF(AND(S43=1,('6. Trigger species (at site)'!F48/(('5. Trigger species (global)'!H46))&gt;=0.005),'6. Trigger species (at site)'!C48&gt;4),1,0)</f>
        <v>#DIV/0!</v>
      </c>
      <c r="Y43" s="3" t="e">
        <f>IF(AND(S43=1,('6. Trigger species (at site)'!G48/('5. Trigger species (global)'!G46)&gt;=0.005),'6. Trigger species (at site)'!C48&gt;4),1,0)</f>
        <v>#DIV/0!</v>
      </c>
      <c r="Z43" s="28" t="e">
        <f>IF(AND(T43=1,('6. Trigger species (at site)'!E48/('5. Trigger species (global)'!I46)&gt;=0.01),'6. Trigger species (at site)'!C48&gt;9),1,0)</f>
        <v>#DIV/0!</v>
      </c>
      <c r="AA43" s="28" t="e">
        <f>IF(AND(T43=1,('6. Trigger species (at site)'!F48/('5. Trigger species (global)'!H46)&gt;=0.01),'6. Trigger species (at site)'!C48&gt;9),1,0)</f>
        <v>#DIV/0!</v>
      </c>
      <c r="AB43" s="28" t="e">
        <f>IF(AND(T43=1,('6. Trigger species (at site)'!G48/('5. Trigger species (global)'!G46)&gt;=0.01),'6. Trigger species (at site)'!C48&gt;9),1,0)</f>
        <v>#DIV/0!</v>
      </c>
      <c r="AC43" s="3" t="e">
        <f>IF(AND(S43=1,('6. Trigger species (at site)'!E48/('5. Trigger species (global)'!I46)&gt;=0.001),'6. Trigger species (at site)'!C48&gt;4,'5. Trigger species (global)'!E46=lookups!$F$3),1,0)</f>
        <v>#DIV/0!</v>
      </c>
      <c r="AD43" s="28" t="e">
        <f>IF(AND(S43=1,('6. Trigger species (at site)'!F48/('5. Trigger species (global)'!H46)&gt;=0.001),'6. Trigger species (at site)'!D48&gt;4,'5. Trigger species (global)'!E46=lookups!$F$3),1,0)</f>
        <v>#DIV/0!</v>
      </c>
      <c r="AE43" s="3" t="e">
        <f>IF(AND(S43=1,('6. Trigger species (at site)'!G48/('5. Trigger species (global)'!G46)&gt;=0.001),'6. Trigger species (at site)'!C48&gt;4,'5. Trigger species (global)'!E46=lookups!$F$3),1,0)</f>
        <v>#DIV/0!</v>
      </c>
      <c r="AF43" s="28" t="e">
        <f>IF(AND(T43=1,('6. Trigger species (at site)'!E48/('5. Trigger species (global)'!I46)&gt;=0.002),'6. Trigger species (at site)'!C48&gt;9,'5. Trigger species (global)'!E46=lookups!$F$3),1,0)</f>
        <v>#DIV/0!</v>
      </c>
      <c r="AG43" s="28" t="e">
        <f>IF(AND(T43=1,('6. Trigger species (at site)'!F48/('5. Trigger species (global)'!H46)&gt;=0.002),'6. Trigger species (at site)'!D48&gt;9,'5. Trigger species (global)'!E46=lookups!$F$3),1,0)</f>
        <v>#DIV/0!</v>
      </c>
      <c r="AH43" s="28" t="e">
        <f>IF(AND(T43=1,('6. Trigger species (at site)'!G48/('5. Trigger species (global)'!G46)&gt;=0.002),'6. Trigger species (at site)'!C48&gt;9,'5. Trigger species (global)'!E46=lookups!$F$3),1,0)</f>
        <v>#DIV/0!</v>
      </c>
      <c r="AI43" s="3" t="e">
        <f>IF(AND(S43=1,('6. Trigger species (at site)'!E48/('5. Trigger species (global)'!I46)&gt;=0.95)),1,0)</f>
        <v>#DIV/0!</v>
      </c>
      <c r="AJ43" s="3" t="e">
        <f>IF(AND(S43=1,('6. Trigger species (at site)'!F48/('5. Trigger species (global)'!H46)&gt;=0.95)),1,0)</f>
        <v>#DIV/0!</v>
      </c>
      <c r="AK43" s="3" t="e">
        <f>IF(AND(S43=1,('6. Trigger species (at site)'!G48/('5. Trigger species (global)'!G46)&gt;=0.95)),1,0)</f>
        <v>#DIV/0!</v>
      </c>
      <c r="AL43" s="3" t="e">
        <f>IF(AND('6. Trigger species (at site)'!E48/('5. Trigger species (global)'!I46)&gt;=0.1,'6. Trigger species (at site)'!C48&gt;9,$R43=1),1,0)</f>
        <v>#DIV/0!</v>
      </c>
      <c r="AM43" s="3" t="e">
        <f>IF(AND('6. Trigger species (at site)'!F48/('5. Trigger species (global)'!H46)&gt;=0.1,'6. Trigger species (at site)'!D48&gt;9,$R43=1),1,0)</f>
        <v>#DIV/0!</v>
      </c>
      <c r="AN43" s="3" t="e">
        <f>IF(AND('6. Trigger species (at site)'!G48/('5. Trigger species (global)'!G46)&gt;=0.1,'6. Trigger species (at site)'!C48&gt;9,R43=1),1,0)</f>
        <v>#DIV/0!</v>
      </c>
      <c r="AO43" s="3" t="e">
        <f>IF(AND('5. Trigger species (global)'!$K46=lookups!$F$3,'6. Trigger species (at site)'!E48/('5. Trigger species (global)'!I46)&gt;=0.01,R43=1),1,0)</f>
        <v>#DIV/0!</v>
      </c>
      <c r="AP43" s="3" t="e">
        <f>IF(AND('5. Trigger species (global)'!$K46=lookups!$F$3,'6. Trigger species (at site)'!F48/('5. Trigger species (global)'!H46)&gt;=0.01,R43=1),1,0)</f>
        <v>#DIV/0!</v>
      </c>
      <c r="AQ43" s="3" t="e">
        <f>IF(AND('5. Trigger species (global)'!$K46=lookups!$F$3,'6. Trigger species (at site)'!G48/('5. Trigger species (global)'!G46)&gt;=0.01,R43=1),1,0)</f>
        <v>#DIV/0!</v>
      </c>
      <c r="AR43" s="3" t="e">
        <f>IF(AND(R43=1,BH43=$O$24,'5. Trigger species (global)'!L46=lookups!$F$3,'6. Trigger species (at site)'!E48/('5. Trigger species (global)'!I46)&gt;=0.005),1,0)</f>
        <v>#N/A</v>
      </c>
      <c r="AS43" s="3" t="e">
        <f>IF(AND(R43=1,BH43=$O$24,'5. Trigger species (global)'!L46=lookups!$F$3,'6. Trigger species (at site)'!F48/('5. Trigger species (global)'!H46)&gt;=0.005),1,0)</f>
        <v>#N/A</v>
      </c>
      <c r="AT43" s="3" t="e">
        <f>IF(AND(R43=1,BH43=$O$24,'5. Trigger species (global)'!L46=lookups!$F$3,'6. Trigger species (at site)'!G48/('5. Trigger species (global)'!G46)&gt;=0.005),1,0)</f>
        <v>#N/A</v>
      </c>
      <c r="AU43" s="3" t="e">
        <f>IF(AND('6. Trigger species (at site)'!C48&gt;=5,BH43=$O$25,'5. Trigger species (global)'!L46=lookups!$F$3),1,0)</f>
        <v>#N/A</v>
      </c>
      <c r="AV43" s="3">
        <f>IF(AND(R43=1,'6. Trigger species (at site)'!Y48=1),1,0)</f>
        <v>0</v>
      </c>
      <c r="AW43" s="3" t="e">
        <f>IF(AND('6. Trigger species (at site)'!Z48=1,'6. Trigger species (at site)'!E48/('5. Trigger species (global)'!I46)&gt;=0.01,'5. Trigger species (global)'!F46=lookups!$H$9),1,0)</f>
        <v>#DIV/0!</v>
      </c>
      <c r="AX43" s="3" t="e">
        <f>IF(AND('6. Trigger species (at site)'!Z48=1,'6. Trigger species (at site)'!F48/('5. Trigger species (global)'!H46)&gt;=0.01,'5. Trigger species (global)'!F46=lookups!$H$9),1,0)</f>
        <v>#DIV/0!</v>
      </c>
      <c r="AY43" s="3" t="e">
        <f>IF(AND('6. Trigger species (at site)'!Z48=1,'6. Trigger species (at site)'!G48/('5. Trigger species (global)'!G46)&gt;=0.01,'5. Trigger species (global)'!F46=lookups!$H$9),1,0)</f>
        <v>#DIV/0!</v>
      </c>
      <c r="AZ43" s="3">
        <f>IF(AND('6. Trigger species (at site)'!Z48=1,'6. Trigger species (at site)'!AA48=1,'5. Trigger species (global)'!F46=lookups!$H$9),1,0)</f>
        <v>0</v>
      </c>
      <c r="BA43" s="3" t="e">
        <f>IF(AND('6. Trigger species (at site)'!L48=lookups!$G$41,'6. Trigger species (at site)'!D48=lookups!$H$9,('6. Trigger species (at site)'!E48/('5. Trigger species (global)'!I46))&gt;=0.1),1,0)</f>
        <v>#DIV/0!</v>
      </c>
      <c r="BB43" s="3" t="e">
        <f>IF(AND('6. Trigger species (at site)'!L48=lookups!$G$41,'6. Trigger species (at site)'!D48=lookups!$H$9,('6. Trigger species (at site)'!F48/('5. Trigger species (global)'!H46))&gt;=0.1),1,0)</f>
        <v>#DIV/0!</v>
      </c>
      <c r="BC43" s="3" t="e">
        <f>IF(AND('6. Trigger species (at site)'!L48=lookups!$G$41,'6. Trigger species (at site)'!D48=lookups!$H$9,('6. Trigger species (at site)'!G48/('5. Trigger species (global)'!G46))&gt;=0.1),1,0)</f>
        <v>#DIV/0!</v>
      </c>
      <c r="BD43" s="3" t="e">
        <f>IF(AND('6. Trigger species (at site)'!L48=lookups!$G$42,'6. Trigger species (at site)'!D48=lookups!$H$9,('6. Trigger species (at site)'!E48/('5. Trigger species (global)'!I46))&gt;=0.1),1,0)</f>
        <v>#DIV/0!</v>
      </c>
      <c r="BE43" s="3" t="e">
        <f>IF(AND('6. Trigger species (at site)'!L48=lookups!$G$42,'6. Trigger species (at site)'!D48=lookups!$H$9,('6. Trigger species (at site)'!F48/('5. Trigger species (global)'!H46))&gt;=0.1),1,0)</f>
        <v>#DIV/0!</v>
      </c>
      <c r="BF43" s="3" t="e">
        <f>IF(AND('6. Trigger species (at site)'!L48=lookups!$G$42,'6. Trigger species (at site)'!D48=lookups!$H$9,('6. Trigger species (at site)'!G48/('5. Trigger species (global)'!G46))&gt;=0.1),1,0)</f>
        <v>#DIV/0!</v>
      </c>
      <c r="BG43" s="3">
        <f>'5. Trigger species (global)'!C46</f>
        <v>0</v>
      </c>
      <c r="BH43" s="3" t="e">
        <f t="shared" si="4"/>
        <v>#N/A</v>
      </c>
      <c r="CE43" s="3">
        <f>'5. Trigger species (global)'!F47</f>
        <v>0</v>
      </c>
      <c r="CF43" s="3">
        <f t="shared" si="1"/>
        <v>1</v>
      </c>
      <c r="CG43" s="3" t="str">
        <f>'6. Trigger species (at site)'!L49</f>
        <v>Regularly held by site</v>
      </c>
      <c r="CH43" s="3">
        <f t="shared" si="2"/>
        <v>1</v>
      </c>
      <c r="CI43" s="3">
        <f t="shared" si="3"/>
        <v>0</v>
      </c>
    </row>
    <row r="44" spans="1:87" x14ac:dyDescent="0.25">
      <c r="A44" s="3" t="s">
        <v>66</v>
      </c>
      <c r="E44" s="3" t="s">
        <v>655</v>
      </c>
      <c r="L44" s="4" t="s">
        <v>476</v>
      </c>
      <c r="R44" s="3">
        <f>'6. Trigger species (at site)'!X49</f>
        <v>1</v>
      </c>
      <c r="S44" s="3">
        <f>IF(OR('5. Trigger species (global)'!D47=lookups!$E$43,'5. Trigger species (global)'!D47=lookups!$E$44),1,0)</f>
        <v>0</v>
      </c>
      <c r="T44" s="3">
        <f>IF('5. Trigger species (global)'!D47=lookups!$E$42,1,0)</f>
        <v>0</v>
      </c>
      <c r="U44" s="3">
        <f>IF(AND(S44=1,'5. Trigger species (global)'!$E$5=lookups!$H$3),1,0)</f>
        <v>0</v>
      </c>
      <c r="V44" s="3">
        <f>IF(AND(T44=1,'5. Trigger species (global)'!$E$5=lookups!$H$3),1,0)</f>
        <v>0</v>
      </c>
      <c r="W44" s="3" t="e">
        <f>IF(AND(S44=1,('6. Trigger species (at site)'!E49/(('5. Trigger species (global)'!I47))&gt;=0.005),'6. Trigger species (at site)'!C49&gt;4),1,0)</f>
        <v>#DIV/0!</v>
      </c>
      <c r="X44" s="28" t="e">
        <f>IF(AND(S44=1,('6. Trigger species (at site)'!F49/(('5. Trigger species (global)'!H47))&gt;=0.005),'6. Trigger species (at site)'!C49&gt;4),1,0)</f>
        <v>#DIV/0!</v>
      </c>
      <c r="Y44" s="3" t="e">
        <f>IF(AND(S44=1,('6. Trigger species (at site)'!G49/('5. Trigger species (global)'!G47)&gt;=0.005),'6. Trigger species (at site)'!C49&gt;4),1,0)</f>
        <v>#DIV/0!</v>
      </c>
      <c r="Z44" s="28" t="e">
        <f>IF(AND(T44=1,('6. Trigger species (at site)'!E49/('5. Trigger species (global)'!I47)&gt;=0.01),'6. Trigger species (at site)'!C49&gt;9),1,0)</f>
        <v>#DIV/0!</v>
      </c>
      <c r="AA44" s="28" t="e">
        <f>IF(AND(T44=1,('6. Trigger species (at site)'!F49/('5. Trigger species (global)'!H47)&gt;=0.01),'6. Trigger species (at site)'!C49&gt;9),1,0)</f>
        <v>#DIV/0!</v>
      </c>
      <c r="AB44" s="28" t="e">
        <f>IF(AND(T44=1,('6. Trigger species (at site)'!G49/('5. Trigger species (global)'!G47)&gt;=0.01),'6. Trigger species (at site)'!C49&gt;9),1,0)</f>
        <v>#DIV/0!</v>
      </c>
      <c r="AC44" s="3" t="e">
        <f>IF(AND(S44=1,('6. Trigger species (at site)'!E49/('5. Trigger species (global)'!I47)&gt;=0.001),'6. Trigger species (at site)'!C49&gt;4,'5. Trigger species (global)'!E47=lookups!$F$3),1,0)</f>
        <v>#DIV/0!</v>
      </c>
      <c r="AD44" s="28" t="e">
        <f>IF(AND(S44=1,('6. Trigger species (at site)'!F49/('5. Trigger species (global)'!H47)&gt;=0.001),'6. Trigger species (at site)'!D49&gt;4,'5. Trigger species (global)'!E47=lookups!$F$3),1,0)</f>
        <v>#DIV/0!</v>
      </c>
      <c r="AE44" s="3" t="e">
        <f>IF(AND(S44=1,('6. Trigger species (at site)'!G49/('5. Trigger species (global)'!G47)&gt;=0.001),'6. Trigger species (at site)'!C49&gt;4,'5. Trigger species (global)'!E47=lookups!$F$3),1,0)</f>
        <v>#DIV/0!</v>
      </c>
      <c r="AF44" s="28" t="e">
        <f>IF(AND(T44=1,('6. Trigger species (at site)'!E49/('5. Trigger species (global)'!I47)&gt;=0.002),'6. Trigger species (at site)'!C49&gt;9,'5. Trigger species (global)'!E47=lookups!$F$3),1,0)</f>
        <v>#DIV/0!</v>
      </c>
      <c r="AG44" s="28" t="e">
        <f>IF(AND(T44=1,('6. Trigger species (at site)'!F49/('5. Trigger species (global)'!H47)&gt;=0.002),'6. Trigger species (at site)'!D49&gt;9,'5. Trigger species (global)'!E47=lookups!$F$3),1,0)</f>
        <v>#DIV/0!</v>
      </c>
      <c r="AH44" s="28" t="e">
        <f>IF(AND(T44=1,('6. Trigger species (at site)'!G49/('5. Trigger species (global)'!G47)&gt;=0.002),'6. Trigger species (at site)'!C49&gt;9,'5. Trigger species (global)'!E47=lookups!$F$3),1,0)</f>
        <v>#DIV/0!</v>
      </c>
      <c r="AI44" s="3" t="e">
        <f>IF(AND(S44=1,('6. Trigger species (at site)'!E49/('5. Trigger species (global)'!I47)&gt;=0.95)),1,0)</f>
        <v>#DIV/0!</v>
      </c>
      <c r="AJ44" s="3" t="e">
        <f>IF(AND(S44=1,('6. Trigger species (at site)'!F49/('5. Trigger species (global)'!H47)&gt;=0.95)),1,0)</f>
        <v>#DIV/0!</v>
      </c>
      <c r="AK44" s="3" t="e">
        <f>IF(AND(S44=1,('6. Trigger species (at site)'!G49/('5. Trigger species (global)'!G47)&gt;=0.95)),1,0)</f>
        <v>#DIV/0!</v>
      </c>
      <c r="AL44" s="3" t="e">
        <f>IF(AND('6. Trigger species (at site)'!E49/('5. Trigger species (global)'!I47)&gt;=0.1,'6. Trigger species (at site)'!C49&gt;9,$R44=1),1,0)</f>
        <v>#DIV/0!</v>
      </c>
      <c r="AM44" s="3" t="e">
        <f>IF(AND('6. Trigger species (at site)'!F49/('5. Trigger species (global)'!H47)&gt;=0.1,'6. Trigger species (at site)'!D49&gt;9,$R44=1),1,0)</f>
        <v>#DIV/0!</v>
      </c>
      <c r="AN44" s="3" t="e">
        <f>IF(AND('6. Trigger species (at site)'!G49/('5. Trigger species (global)'!G47)&gt;=0.1,'6. Trigger species (at site)'!C49&gt;9,R44=1),1,0)</f>
        <v>#DIV/0!</v>
      </c>
      <c r="AO44" s="3" t="e">
        <f>IF(AND('5. Trigger species (global)'!$K47=lookups!$F$3,'6. Trigger species (at site)'!E49/('5. Trigger species (global)'!I47)&gt;=0.01,R44=1),1,0)</f>
        <v>#DIV/0!</v>
      </c>
      <c r="AP44" s="3" t="e">
        <f>IF(AND('5. Trigger species (global)'!$K47=lookups!$F$3,'6. Trigger species (at site)'!F49/('5. Trigger species (global)'!H47)&gt;=0.01,R44=1),1,0)</f>
        <v>#DIV/0!</v>
      </c>
      <c r="AQ44" s="3" t="e">
        <f>IF(AND('5. Trigger species (global)'!$K47=lookups!$F$3,'6. Trigger species (at site)'!G49/('5. Trigger species (global)'!G47)&gt;=0.01,R44=1),1,0)</f>
        <v>#DIV/0!</v>
      </c>
      <c r="AR44" s="3" t="e">
        <f>IF(AND(R44=1,BH44=$O$24,'5. Trigger species (global)'!L47=lookups!$F$3,'6. Trigger species (at site)'!E49/('5. Trigger species (global)'!I47)&gt;=0.005),1,0)</f>
        <v>#N/A</v>
      </c>
      <c r="AS44" s="3" t="e">
        <f>IF(AND(R44=1,BH44=$O$24,'5. Trigger species (global)'!L47=lookups!$F$3,'6. Trigger species (at site)'!F49/('5. Trigger species (global)'!H47)&gt;=0.005),1,0)</f>
        <v>#N/A</v>
      </c>
      <c r="AT44" s="3" t="e">
        <f>IF(AND(R44=1,BH44=$O$24,'5. Trigger species (global)'!L47=lookups!$F$3,'6. Trigger species (at site)'!G49/('5. Trigger species (global)'!G47)&gt;=0.005),1,0)</f>
        <v>#N/A</v>
      </c>
      <c r="AU44" s="3" t="e">
        <f>IF(AND('6. Trigger species (at site)'!C49&gt;=5,BH44=$O$25,'5. Trigger species (global)'!L47=lookups!$F$3),1,0)</f>
        <v>#N/A</v>
      </c>
      <c r="AV44" s="3">
        <f>IF(AND(R44=1,'6. Trigger species (at site)'!Y49=1),1,0)</f>
        <v>0</v>
      </c>
      <c r="AW44" s="3" t="e">
        <f>IF(AND('6. Trigger species (at site)'!Z49=1,'6. Trigger species (at site)'!E49/('5. Trigger species (global)'!I47)&gt;=0.01,'5. Trigger species (global)'!F47=lookups!$H$9),1,0)</f>
        <v>#DIV/0!</v>
      </c>
      <c r="AX44" s="3" t="e">
        <f>IF(AND('6. Trigger species (at site)'!Z49=1,'6. Trigger species (at site)'!F49/('5. Trigger species (global)'!H47)&gt;=0.01,'5. Trigger species (global)'!F47=lookups!$H$9),1,0)</f>
        <v>#DIV/0!</v>
      </c>
      <c r="AY44" s="3" t="e">
        <f>IF(AND('6. Trigger species (at site)'!Z49=1,'6. Trigger species (at site)'!G49/('5. Trigger species (global)'!G47)&gt;=0.01,'5. Trigger species (global)'!F47=lookups!$H$9),1,0)</f>
        <v>#DIV/0!</v>
      </c>
      <c r="AZ44" s="3">
        <f>IF(AND('6. Trigger species (at site)'!Z49=1,'6. Trigger species (at site)'!AA49=1,'5. Trigger species (global)'!F47=lookups!$H$9),1,0)</f>
        <v>0</v>
      </c>
      <c r="BA44" s="3" t="e">
        <f>IF(AND('6. Trigger species (at site)'!L49=lookups!$G$41,'6. Trigger species (at site)'!D49=lookups!$H$9,('6. Trigger species (at site)'!E49/('5. Trigger species (global)'!I47))&gt;=0.1),1,0)</f>
        <v>#DIV/0!</v>
      </c>
      <c r="BB44" s="3" t="e">
        <f>IF(AND('6. Trigger species (at site)'!L49=lookups!$G$41,'6. Trigger species (at site)'!D49=lookups!$H$9,('6. Trigger species (at site)'!F49/('5. Trigger species (global)'!H47))&gt;=0.1),1,0)</f>
        <v>#DIV/0!</v>
      </c>
      <c r="BC44" s="3" t="e">
        <f>IF(AND('6. Trigger species (at site)'!L49=lookups!$G$41,'6. Trigger species (at site)'!D49=lookups!$H$9,('6. Trigger species (at site)'!G49/('5. Trigger species (global)'!G47))&gt;=0.1),1,0)</f>
        <v>#DIV/0!</v>
      </c>
      <c r="BD44" s="3" t="e">
        <f>IF(AND('6. Trigger species (at site)'!L49=lookups!$G$42,'6. Trigger species (at site)'!D49=lookups!$H$9,('6. Trigger species (at site)'!E49/('5. Trigger species (global)'!I47))&gt;=0.1),1,0)</f>
        <v>#DIV/0!</v>
      </c>
      <c r="BE44" s="3" t="e">
        <f>IF(AND('6. Trigger species (at site)'!L49=lookups!$G$42,'6. Trigger species (at site)'!D49=lookups!$H$9,('6. Trigger species (at site)'!F49/('5. Trigger species (global)'!H47))&gt;=0.1),1,0)</f>
        <v>#DIV/0!</v>
      </c>
      <c r="BF44" s="3" t="e">
        <f>IF(AND('6. Trigger species (at site)'!L49=lookups!$G$42,'6. Trigger species (at site)'!D49=lookups!$H$9,('6. Trigger species (at site)'!G49/('5. Trigger species (global)'!G47))&gt;=0.1),1,0)</f>
        <v>#DIV/0!</v>
      </c>
      <c r="BG44" s="3">
        <f>'5. Trigger species (global)'!C47</f>
        <v>0</v>
      </c>
      <c r="BH44" s="3" t="e">
        <f t="shared" si="4"/>
        <v>#N/A</v>
      </c>
      <c r="CE44" s="3">
        <f>'5. Trigger species (global)'!F48</f>
        <v>0</v>
      </c>
      <c r="CF44" s="3">
        <f t="shared" si="1"/>
        <v>1</v>
      </c>
      <c r="CG44" s="3" t="str">
        <f>'6. Trigger species (at site)'!L50</f>
        <v>Regularly held by site</v>
      </c>
      <c r="CH44" s="3">
        <f t="shared" si="2"/>
        <v>1</v>
      </c>
      <c r="CI44" s="3">
        <f t="shared" si="3"/>
        <v>0</v>
      </c>
    </row>
    <row r="45" spans="1:87" x14ac:dyDescent="0.25">
      <c r="A45" s="3" t="s">
        <v>67</v>
      </c>
      <c r="E45" s="3" t="s">
        <v>458</v>
      </c>
      <c r="L45" s="36" t="s">
        <v>479</v>
      </c>
      <c r="R45" s="3">
        <f>'6. Trigger species (at site)'!X50</f>
        <v>1</v>
      </c>
      <c r="S45" s="3">
        <f>IF(OR('5. Trigger species (global)'!D48=lookups!$E$43,'5. Trigger species (global)'!D48=lookups!$E$44),1,0)</f>
        <v>0</v>
      </c>
      <c r="T45" s="3">
        <f>IF('5. Trigger species (global)'!D48=lookups!$E$42,1,0)</f>
        <v>0</v>
      </c>
      <c r="U45" s="3">
        <f>IF(AND(S45=1,'5. Trigger species (global)'!$E$5=lookups!$H$3),1,0)</f>
        <v>0</v>
      </c>
      <c r="V45" s="3">
        <f>IF(AND(T45=1,'5. Trigger species (global)'!$E$5=lookups!$H$3),1,0)</f>
        <v>0</v>
      </c>
      <c r="W45" s="3" t="e">
        <f>IF(AND(S45=1,('6. Trigger species (at site)'!E50/(('5. Trigger species (global)'!I48))&gt;=0.005),'6. Trigger species (at site)'!C50&gt;4),1,0)</f>
        <v>#DIV/0!</v>
      </c>
      <c r="X45" s="28" t="e">
        <f>IF(AND(S45=1,('6. Trigger species (at site)'!F50/(('5. Trigger species (global)'!H48))&gt;=0.005),'6. Trigger species (at site)'!C50&gt;4),1,0)</f>
        <v>#DIV/0!</v>
      </c>
      <c r="Y45" s="3" t="e">
        <f>IF(AND(S45=1,('6. Trigger species (at site)'!G50/('5. Trigger species (global)'!G48)&gt;=0.005),'6. Trigger species (at site)'!C50&gt;4),1,0)</f>
        <v>#DIV/0!</v>
      </c>
      <c r="Z45" s="28" t="e">
        <f>IF(AND(T45=1,('6. Trigger species (at site)'!E50/('5. Trigger species (global)'!I48)&gt;=0.01),'6. Trigger species (at site)'!C50&gt;9),1,0)</f>
        <v>#DIV/0!</v>
      </c>
      <c r="AA45" s="28" t="e">
        <f>IF(AND(T45=1,('6. Trigger species (at site)'!F50/('5. Trigger species (global)'!H48)&gt;=0.01),'6. Trigger species (at site)'!C50&gt;9),1,0)</f>
        <v>#DIV/0!</v>
      </c>
      <c r="AB45" s="28" t="e">
        <f>IF(AND(T45=1,('6. Trigger species (at site)'!G50/('5. Trigger species (global)'!G48)&gt;=0.01),'6. Trigger species (at site)'!C50&gt;9),1,0)</f>
        <v>#DIV/0!</v>
      </c>
      <c r="AC45" s="3" t="e">
        <f>IF(AND(S45=1,('6. Trigger species (at site)'!E50/('5. Trigger species (global)'!I48)&gt;=0.001),'6. Trigger species (at site)'!C50&gt;4,'5. Trigger species (global)'!E48=lookups!$F$3),1,0)</f>
        <v>#DIV/0!</v>
      </c>
      <c r="AD45" s="28" t="e">
        <f>IF(AND(S45=1,('6. Trigger species (at site)'!F50/('5. Trigger species (global)'!H48)&gt;=0.001),'6. Trigger species (at site)'!D50&gt;4,'5. Trigger species (global)'!E48=lookups!$F$3),1,0)</f>
        <v>#DIV/0!</v>
      </c>
      <c r="AE45" s="3" t="e">
        <f>IF(AND(S45=1,('6. Trigger species (at site)'!G50/('5. Trigger species (global)'!G48)&gt;=0.001),'6. Trigger species (at site)'!C50&gt;4,'5. Trigger species (global)'!E48=lookups!$F$3),1,0)</f>
        <v>#DIV/0!</v>
      </c>
      <c r="AF45" s="28" t="e">
        <f>IF(AND(T45=1,('6. Trigger species (at site)'!E50/('5. Trigger species (global)'!I48)&gt;=0.002),'6. Trigger species (at site)'!C50&gt;9,'5. Trigger species (global)'!E48=lookups!$F$3),1,0)</f>
        <v>#DIV/0!</v>
      </c>
      <c r="AG45" s="28" t="e">
        <f>IF(AND(T45=1,('6. Trigger species (at site)'!F50/('5. Trigger species (global)'!H48)&gt;=0.002),'6. Trigger species (at site)'!D50&gt;9,'5. Trigger species (global)'!E48=lookups!$F$3),1,0)</f>
        <v>#DIV/0!</v>
      </c>
      <c r="AH45" s="28" t="e">
        <f>IF(AND(T45=1,('6. Trigger species (at site)'!G50/('5. Trigger species (global)'!G48)&gt;=0.002),'6. Trigger species (at site)'!C50&gt;9,'5. Trigger species (global)'!E48=lookups!$F$3),1,0)</f>
        <v>#DIV/0!</v>
      </c>
      <c r="AI45" s="3" t="e">
        <f>IF(AND(S45=1,('6. Trigger species (at site)'!E50/('5. Trigger species (global)'!I48)&gt;=0.95)),1,0)</f>
        <v>#DIV/0!</v>
      </c>
      <c r="AJ45" s="3" t="e">
        <f>IF(AND(S45=1,('6. Trigger species (at site)'!F50/('5. Trigger species (global)'!H48)&gt;=0.95)),1,0)</f>
        <v>#DIV/0!</v>
      </c>
      <c r="AK45" s="3" t="e">
        <f>IF(AND(S45=1,('6. Trigger species (at site)'!G50/('5. Trigger species (global)'!G48)&gt;=0.95)),1,0)</f>
        <v>#DIV/0!</v>
      </c>
      <c r="AL45" s="3" t="e">
        <f>IF(AND('6. Trigger species (at site)'!E50/('5. Trigger species (global)'!I48)&gt;=0.1,'6. Trigger species (at site)'!C50&gt;9,$R45=1),1,0)</f>
        <v>#DIV/0!</v>
      </c>
      <c r="AM45" s="3" t="e">
        <f>IF(AND('6. Trigger species (at site)'!F50/('5. Trigger species (global)'!H48)&gt;=0.1,'6. Trigger species (at site)'!D50&gt;9,$R45=1),1,0)</f>
        <v>#DIV/0!</v>
      </c>
      <c r="AN45" s="3" t="e">
        <f>IF(AND('6. Trigger species (at site)'!G50/('5. Trigger species (global)'!G48)&gt;=0.1,'6. Trigger species (at site)'!C50&gt;9,R45=1),1,0)</f>
        <v>#DIV/0!</v>
      </c>
      <c r="AO45" s="3" t="e">
        <f>IF(AND('5. Trigger species (global)'!$K48=lookups!$F$3,'6. Trigger species (at site)'!E50/('5. Trigger species (global)'!I48)&gt;=0.01,R45=1),1,0)</f>
        <v>#DIV/0!</v>
      </c>
      <c r="AP45" s="3" t="e">
        <f>IF(AND('5. Trigger species (global)'!$K48=lookups!$F$3,'6. Trigger species (at site)'!F50/('5. Trigger species (global)'!H48)&gt;=0.01,R45=1),1,0)</f>
        <v>#DIV/0!</v>
      </c>
      <c r="AQ45" s="3" t="e">
        <f>IF(AND('5. Trigger species (global)'!$K48=lookups!$F$3,'6. Trigger species (at site)'!G50/('5. Trigger species (global)'!G48)&gt;=0.01,R45=1),1,0)</f>
        <v>#DIV/0!</v>
      </c>
      <c r="AR45" s="3" t="e">
        <f>IF(AND(R45=1,BH45=$O$24,'5. Trigger species (global)'!L48=lookups!$F$3,'6. Trigger species (at site)'!E50/('5. Trigger species (global)'!I48)&gt;=0.005),1,0)</f>
        <v>#N/A</v>
      </c>
      <c r="AS45" s="3" t="e">
        <f>IF(AND(R45=1,BH45=$O$24,'5. Trigger species (global)'!L48=lookups!$F$3,'6. Trigger species (at site)'!F50/('5. Trigger species (global)'!H48)&gt;=0.005),1,0)</f>
        <v>#N/A</v>
      </c>
      <c r="AT45" s="3" t="e">
        <f>IF(AND(R45=1,BH45=$O$24,'5. Trigger species (global)'!L48=lookups!$F$3,'6. Trigger species (at site)'!G50/('5. Trigger species (global)'!G48)&gt;=0.005),1,0)</f>
        <v>#N/A</v>
      </c>
      <c r="AU45" s="3" t="e">
        <f>IF(AND('6. Trigger species (at site)'!C50&gt;=5,BH45=$O$25,'5. Trigger species (global)'!L48=lookups!$F$3),1,0)</f>
        <v>#N/A</v>
      </c>
      <c r="AV45" s="3">
        <f>IF(AND(R45=1,'6. Trigger species (at site)'!Y50=1),1,0)</f>
        <v>0</v>
      </c>
      <c r="AW45" s="3" t="e">
        <f>IF(AND('6. Trigger species (at site)'!Z50=1,'6. Trigger species (at site)'!E50/('5. Trigger species (global)'!I48)&gt;=0.01,'5. Trigger species (global)'!F48=lookups!$H$9),1,0)</f>
        <v>#DIV/0!</v>
      </c>
      <c r="AX45" s="3" t="e">
        <f>IF(AND('6. Trigger species (at site)'!Z50=1,'6. Trigger species (at site)'!F50/('5. Trigger species (global)'!H48)&gt;=0.01,'5. Trigger species (global)'!F48=lookups!$H$9),1,0)</f>
        <v>#DIV/0!</v>
      </c>
      <c r="AY45" s="3" t="e">
        <f>IF(AND('6. Trigger species (at site)'!Z50=1,'6. Trigger species (at site)'!G50/('5. Trigger species (global)'!G48)&gt;=0.01,'5. Trigger species (global)'!F48=lookups!$H$9),1,0)</f>
        <v>#DIV/0!</v>
      </c>
      <c r="AZ45" s="3">
        <f>IF(AND('6. Trigger species (at site)'!Z50=1,'6. Trigger species (at site)'!AA50=1,'5. Trigger species (global)'!F48=lookups!$H$9),1,0)</f>
        <v>0</v>
      </c>
      <c r="BA45" s="3" t="e">
        <f>IF(AND('6. Trigger species (at site)'!L50=lookups!$G$41,'6. Trigger species (at site)'!D50=lookups!$H$9,('6. Trigger species (at site)'!E50/('5. Trigger species (global)'!I48))&gt;=0.1),1,0)</f>
        <v>#DIV/0!</v>
      </c>
      <c r="BB45" s="3" t="e">
        <f>IF(AND('6. Trigger species (at site)'!L50=lookups!$G$41,'6. Trigger species (at site)'!D50=lookups!$H$9,('6. Trigger species (at site)'!F50/('5. Trigger species (global)'!H48))&gt;=0.1),1,0)</f>
        <v>#DIV/0!</v>
      </c>
      <c r="BC45" s="3" t="e">
        <f>IF(AND('6. Trigger species (at site)'!L50=lookups!$G$41,'6. Trigger species (at site)'!D50=lookups!$H$9,('6. Trigger species (at site)'!G50/('5. Trigger species (global)'!G48))&gt;=0.1),1,0)</f>
        <v>#DIV/0!</v>
      </c>
      <c r="BD45" s="3" t="e">
        <f>IF(AND('6. Trigger species (at site)'!L50=lookups!$G$42,'6. Trigger species (at site)'!D50=lookups!$H$9,('6. Trigger species (at site)'!E50/('5. Trigger species (global)'!I48))&gt;=0.1),1,0)</f>
        <v>#DIV/0!</v>
      </c>
      <c r="BE45" s="3" t="e">
        <f>IF(AND('6. Trigger species (at site)'!L50=lookups!$G$42,'6. Trigger species (at site)'!D50=lookups!$H$9,('6. Trigger species (at site)'!F50/('5. Trigger species (global)'!H48))&gt;=0.1),1,0)</f>
        <v>#DIV/0!</v>
      </c>
      <c r="BF45" s="3" t="e">
        <f>IF(AND('6. Trigger species (at site)'!L50=lookups!$G$42,'6. Trigger species (at site)'!D50=lookups!$H$9,('6. Trigger species (at site)'!G50/('5. Trigger species (global)'!G48))&gt;=0.1),1,0)</f>
        <v>#DIV/0!</v>
      </c>
      <c r="BG45" s="3">
        <f>'5. Trigger species (global)'!C48</f>
        <v>0</v>
      </c>
      <c r="BH45" s="3" t="e">
        <f t="shared" si="4"/>
        <v>#N/A</v>
      </c>
      <c r="CE45" s="3">
        <f>'5. Trigger species (global)'!F49</f>
        <v>0</v>
      </c>
      <c r="CF45" s="3">
        <f t="shared" si="1"/>
        <v>1</v>
      </c>
      <c r="CG45" s="3" t="str">
        <f>'6. Trigger species (at site)'!L51</f>
        <v>Regularly held by site</v>
      </c>
      <c r="CH45" s="3">
        <f t="shared" si="2"/>
        <v>1</v>
      </c>
      <c r="CI45" s="3">
        <f t="shared" si="3"/>
        <v>0</v>
      </c>
    </row>
    <row r="46" spans="1:87" x14ac:dyDescent="0.25">
      <c r="A46" s="3" t="s">
        <v>68</v>
      </c>
      <c r="E46" s="3" t="s">
        <v>459</v>
      </c>
      <c r="L46" s="36" t="s">
        <v>480</v>
      </c>
      <c r="R46" s="3">
        <f>'6. Trigger species (at site)'!X51</f>
        <v>1</v>
      </c>
      <c r="S46" s="3">
        <f>IF(OR('5. Trigger species (global)'!D49=lookups!$E$43,'5. Trigger species (global)'!D49=lookups!$E$44),1,0)</f>
        <v>0</v>
      </c>
      <c r="T46" s="3">
        <f>IF('5. Trigger species (global)'!D49=lookups!$E$42,1,0)</f>
        <v>0</v>
      </c>
      <c r="U46" s="3">
        <f>IF(AND(S46=1,'5. Trigger species (global)'!$E$5=lookups!$H$3),1,0)</f>
        <v>0</v>
      </c>
      <c r="V46" s="3">
        <f>IF(AND(T46=1,'5. Trigger species (global)'!$E$5=lookups!$H$3),1,0)</f>
        <v>0</v>
      </c>
      <c r="W46" s="3" t="e">
        <f>IF(AND(S46=1,('6. Trigger species (at site)'!E51/(('5. Trigger species (global)'!I49))&gt;=0.005),'6. Trigger species (at site)'!C51&gt;4),1,0)</f>
        <v>#DIV/0!</v>
      </c>
      <c r="X46" s="28" t="e">
        <f>IF(AND(S46=1,('6. Trigger species (at site)'!F51/(('5. Trigger species (global)'!H49))&gt;=0.005),'6. Trigger species (at site)'!C51&gt;4),1,0)</f>
        <v>#DIV/0!</v>
      </c>
      <c r="Y46" s="3" t="e">
        <f>IF(AND(S46=1,('6. Trigger species (at site)'!G51/('5. Trigger species (global)'!G49)&gt;=0.005),'6. Trigger species (at site)'!C51&gt;4),1,0)</f>
        <v>#DIV/0!</v>
      </c>
      <c r="Z46" s="28" t="e">
        <f>IF(AND(T46=1,('6. Trigger species (at site)'!E51/('5. Trigger species (global)'!I49)&gt;=0.01),'6. Trigger species (at site)'!C51&gt;9),1,0)</f>
        <v>#DIV/0!</v>
      </c>
      <c r="AA46" s="28" t="e">
        <f>IF(AND(T46=1,('6. Trigger species (at site)'!F51/('5. Trigger species (global)'!H49)&gt;=0.01),'6. Trigger species (at site)'!C51&gt;9),1,0)</f>
        <v>#DIV/0!</v>
      </c>
      <c r="AB46" s="28" t="e">
        <f>IF(AND(T46=1,('6. Trigger species (at site)'!G51/('5. Trigger species (global)'!G49)&gt;=0.01),'6. Trigger species (at site)'!C51&gt;9),1,0)</f>
        <v>#DIV/0!</v>
      </c>
      <c r="AC46" s="3" t="e">
        <f>IF(AND(S46=1,('6. Trigger species (at site)'!E51/('5. Trigger species (global)'!I49)&gt;=0.001),'6. Trigger species (at site)'!C51&gt;4,'5. Trigger species (global)'!E49=lookups!$F$3),1,0)</f>
        <v>#DIV/0!</v>
      </c>
      <c r="AD46" s="28" t="e">
        <f>IF(AND(S46=1,('6. Trigger species (at site)'!F51/('5. Trigger species (global)'!H49)&gt;=0.001),'6. Trigger species (at site)'!D51&gt;4,'5. Trigger species (global)'!E49=lookups!$F$3),1,0)</f>
        <v>#DIV/0!</v>
      </c>
      <c r="AE46" s="3" t="e">
        <f>IF(AND(S46=1,('6. Trigger species (at site)'!G51/('5. Trigger species (global)'!G49)&gt;=0.001),'6. Trigger species (at site)'!C51&gt;4,'5. Trigger species (global)'!E49=lookups!$F$3),1,0)</f>
        <v>#DIV/0!</v>
      </c>
      <c r="AF46" s="28" t="e">
        <f>IF(AND(T46=1,('6. Trigger species (at site)'!E51/('5. Trigger species (global)'!I49)&gt;=0.002),'6. Trigger species (at site)'!C51&gt;9,'5. Trigger species (global)'!E49=lookups!$F$3),1,0)</f>
        <v>#DIV/0!</v>
      </c>
      <c r="AG46" s="28" t="e">
        <f>IF(AND(T46=1,('6. Trigger species (at site)'!F51/('5. Trigger species (global)'!H49)&gt;=0.002),'6. Trigger species (at site)'!D51&gt;9,'5. Trigger species (global)'!E49=lookups!$F$3),1,0)</f>
        <v>#DIV/0!</v>
      </c>
      <c r="AH46" s="28" t="e">
        <f>IF(AND(T46=1,('6. Trigger species (at site)'!G51/('5. Trigger species (global)'!G49)&gt;=0.002),'6. Trigger species (at site)'!C51&gt;9,'5. Trigger species (global)'!E49=lookups!$F$3),1,0)</f>
        <v>#DIV/0!</v>
      </c>
      <c r="AI46" s="3" t="e">
        <f>IF(AND(S46=1,('6. Trigger species (at site)'!E51/('5. Trigger species (global)'!I49)&gt;=0.95)),1,0)</f>
        <v>#DIV/0!</v>
      </c>
      <c r="AJ46" s="3" t="e">
        <f>IF(AND(S46=1,('6. Trigger species (at site)'!F51/('5. Trigger species (global)'!H49)&gt;=0.95)),1,0)</f>
        <v>#DIV/0!</v>
      </c>
      <c r="AK46" s="3" t="e">
        <f>IF(AND(S46=1,('6. Trigger species (at site)'!G51/('5. Trigger species (global)'!G49)&gt;=0.95)),1,0)</f>
        <v>#DIV/0!</v>
      </c>
      <c r="AL46" s="3" t="e">
        <f>IF(AND('6. Trigger species (at site)'!E51/('5. Trigger species (global)'!I49)&gt;=0.1,'6. Trigger species (at site)'!C51&gt;9,$R46=1),1,0)</f>
        <v>#DIV/0!</v>
      </c>
      <c r="AM46" s="3" t="e">
        <f>IF(AND('6. Trigger species (at site)'!F51/('5. Trigger species (global)'!H49)&gt;=0.1,'6. Trigger species (at site)'!D51&gt;9,$R46=1),1,0)</f>
        <v>#DIV/0!</v>
      </c>
      <c r="AN46" s="3" t="e">
        <f>IF(AND('6. Trigger species (at site)'!G51/('5. Trigger species (global)'!G49)&gt;=0.1,'6. Trigger species (at site)'!C51&gt;9,R46=1),1,0)</f>
        <v>#DIV/0!</v>
      </c>
      <c r="AO46" s="3" t="e">
        <f>IF(AND('5. Trigger species (global)'!$K49=lookups!$F$3,'6. Trigger species (at site)'!E51/('5. Trigger species (global)'!I49)&gt;=0.01,R46=1),1,0)</f>
        <v>#DIV/0!</v>
      </c>
      <c r="AP46" s="3" t="e">
        <f>IF(AND('5. Trigger species (global)'!$K49=lookups!$F$3,'6. Trigger species (at site)'!F51/('5. Trigger species (global)'!H49)&gt;=0.01,R46=1),1,0)</f>
        <v>#DIV/0!</v>
      </c>
      <c r="AQ46" s="3" t="e">
        <f>IF(AND('5. Trigger species (global)'!$K49=lookups!$F$3,'6. Trigger species (at site)'!G51/('5. Trigger species (global)'!G49)&gt;=0.01,R46=1),1,0)</f>
        <v>#DIV/0!</v>
      </c>
      <c r="AR46" s="3" t="e">
        <f>IF(AND(R46=1,BH46=$O$24,'5. Trigger species (global)'!L49=lookups!$F$3,'6. Trigger species (at site)'!E51/('5. Trigger species (global)'!I49)&gt;=0.005),1,0)</f>
        <v>#N/A</v>
      </c>
      <c r="AS46" s="3" t="e">
        <f>IF(AND(R46=1,BH46=$O$24,'5. Trigger species (global)'!L49=lookups!$F$3,'6. Trigger species (at site)'!F51/('5. Trigger species (global)'!H49)&gt;=0.005),1,0)</f>
        <v>#N/A</v>
      </c>
      <c r="AT46" s="3" t="e">
        <f>IF(AND(R46=1,BH46=$O$24,'5. Trigger species (global)'!L49=lookups!$F$3,'6. Trigger species (at site)'!G51/('5. Trigger species (global)'!G49)&gt;=0.005),1,0)</f>
        <v>#N/A</v>
      </c>
      <c r="AU46" s="3" t="e">
        <f>IF(AND('6. Trigger species (at site)'!C51&gt;=5,BH46=$O$25,'5. Trigger species (global)'!L49=lookups!$F$3),1,0)</f>
        <v>#N/A</v>
      </c>
      <c r="AV46" s="3">
        <f>IF(AND(R46=1,'6. Trigger species (at site)'!Y51=1),1,0)</f>
        <v>0</v>
      </c>
      <c r="AW46" s="3" t="e">
        <f>IF(AND('6. Trigger species (at site)'!Z51=1,'6. Trigger species (at site)'!E51/('5. Trigger species (global)'!I49)&gt;=0.01,'5. Trigger species (global)'!F49=lookups!$H$9),1,0)</f>
        <v>#DIV/0!</v>
      </c>
      <c r="AX46" s="3" t="e">
        <f>IF(AND('6. Trigger species (at site)'!Z51=1,'6. Trigger species (at site)'!F51/('5. Trigger species (global)'!H49)&gt;=0.01,'5. Trigger species (global)'!F49=lookups!$H$9),1,0)</f>
        <v>#DIV/0!</v>
      </c>
      <c r="AY46" s="3" t="e">
        <f>IF(AND('6. Trigger species (at site)'!Z51=1,'6. Trigger species (at site)'!G51/('5. Trigger species (global)'!G49)&gt;=0.01,'5. Trigger species (global)'!F49=lookups!$H$9),1,0)</f>
        <v>#DIV/0!</v>
      </c>
      <c r="AZ46" s="3">
        <f>IF(AND('6. Trigger species (at site)'!Z51=1,'6. Trigger species (at site)'!AA51=1,'5. Trigger species (global)'!F49=lookups!$H$9),1,0)</f>
        <v>0</v>
      </c>
      <c r="BA46" s="3" t="e">
        <f>IF(AND('6. Trigger species (at site)'!L51=lookups!$G$41,'6. Trigger species (at site)'!D51=lookups!$H$9,('6. Trigger species (at site)'!E51/('5. Trigger species (global)'!I49))&gt;=0.1),1,0)</f>
        <v>#DIV/0!</v>
      </c>
      <c r="BB46" s="3" t="e">
        <f>IF(AND('6. Trigger species (at site)'!L51=lookups!$G$41,'6. Trigger species (at site)'!D51=lookups!$H$9,('6. Trigger species (at site)'!F51/('5. Trigger species (global)'!H49))&gt;=0.1),1,0)</f>
        <v>#DIV/0!</v>
      </c>
      <c r="BC46" s="3" t="e">
        <f>IF(AND('6. Trigger species (at site)'!L51=lookups!$G$41,'6. Trigger species (at site)'!D51=lookups!$H$9,('6. Trigger species (at site)'!G51/('5. Trigger species (global)'!G49))&gt;=0.1),1,0)</f>
        <v>#DIV/0!</v>
      </c>
      <c r="BD46" s="3" t="e">
        <f>IF(AND('6. Trigger species (at site)'!L51=lookups!$G$42,'6. Trigger species (at site)'!D51=lookups!$H$9,('6. Trigger species (at site)'!E51/('5. Trigger species (global)'!I49))&gt;=0.1),1,0)</f>
        <v>#DIV/0!</v>
      </c>
      <c r="BE46" s="3" t="e">
        <f>IF(AND('6. Trigger species (at site)'!L51=lookups!$G$42,'6. Trigger species (at site)'!D51=lookups!$H$9,('6. Trigger species (at site)'!F51/('5. Trigger species (global)'!H49))&gt;=0.1),1,0)</f>
        <v>#DIV/0!</v>
      </c>
      <c r="BF46" s="3" t="e">
        <f>IF(AND('6. Trigger species (at site)'!L51=lookups!$G$42,'6. Trigger species (at site)'!D51=lookups!$H$9,('6. Trigger species (at site)'!G51/('5. Trigger species (global)'!G49))&gt;=0.1),1,0)</f>
        <v>#DIV/0!</v>
      </c>
      <c r="BG46" s="3">
        <f>'5. Trigger species (global)'!C49</f>
        <v>0</v>
      </c>
      <c r="BH46" s="3" t="e">
        <f t="shared" si="4"/>
        <v>#N/A</v>
      </c>
      <c r="CE46" s="3">
        <f>'5. Trigger species (global)'!F50</f>
        <v>0</v>
      </c>
      <c r="CF46" s="3">
        <f t="shared" si="1"/>
        <v>1</v>
      </c>
      <c r="CG46" s="3" t="str">
        <f>'6. Trigger species (at site)'!L52</f>
        <v>Regularly held by site</v>
      </c>
      <c r="CH46" s="3">
        <f t="shared" si="2"/>
        <v>1</v>
      </c>
      <c r="CI46" s="3">
        <f t="shared" si="3"/>
        <v>0</v>
      </c>
    </row>
    <row r="47" spans="1:87" x14ac:dyDescent="0.25">
      <c r="A47" s="3" t="s">
        <v>69</v>
      </c>
      <c r="E47" s="3" t="s">
        <v>460</v>
      </c>
      <c r="L47" s="36" t="s">
        <v>481</v>
      </c>
      <c r="R47" s="3">
        <f>'6. Trigger species (at site)'!X52</f>
        <v>1</v>
      </c>
      <c r="S47" s="3">
        <f>IF(OR('5. Trigger species (global)'!D50=lookups!$E$43,'5. Trigger species (global)'!D50=lookups!$E$44),1,0)</f>
        <v>0</v>
      </c>
      <c r="T47" s="3">
        <f>IF('5. Trigger species (global)'!D50=lookups!$E$42,1,0)</f>
        <v>0</v>
      </c>
      <c r="U47" s="3">
        <f>IF(AND(S47=1,'5. Trigger species (global)'!$E$5=lookups!$H$3),1,0)</f>
        <v>0</v>
      </c>
      <c r="V47" s="3">
        <f>IF(AND(T47=1,'5. Trigger species (global)'!$E$5=lookups!$H$3),1,0)</f>
        <v>0</v>
      </c>
      <c r="W47" s="3" t="e">
        <f>IF(AND(S47=1,('6. Trigger species (at site)'!E52/(('5. Trigger species (global)'!I50))&gt;=0.005),'6. Trigger species (at site)'!C52&gt;4),1,0)</f>
        <v>#DIV/0!</v>
      </c>
      <c r="X47" s="28" t="e">
        <f>IF(AND(S47=1,('6. Trigger species (at site)'!F52/(('5. Trigger species (global)'!H50))&gt;=0.005),'6. Trigger species (at site)'!C52&gt;4),1,0)</f>
        <v>#DIV/0!</v>
      </c>
      <c r="Y47" s="3" t="e">
        <f>IF(AND(S47=1,('6. Trigger species (at site)'!G52/('5. Trigger species (global)'!G50)&gt;=0.005),'6. Trigger species (at site)'!C52&gt;4),1,0)</f>
        <v>#DIV/0!</v>
      </c>
      <c r="Z47" s="28" t="e">
        <f>IF(AND(T47=1,('6. Trigger species (at site)'!E52/('5. Trigger species (global)'!I50)&gt;=0.01),'6. Trigger species (at site)'!C52&gt;9),1,0)</f>
        <v>#DIV/0!</v>
      </c>
      <c r="AA47" s="28" t="e">
        <f>IF(AND(T47=1,('6. Trigger species (at site)'!F52/('5. Trigger species (global)'!H50)&gt;=0.01),'6. Trigger species (at site)'!C52&gt;9),1,0)</f>
        <v>#DIV/0!</v>
      </c>
      <c r="AB47" s="28" t="e">
        <f>IF(AND(T47=1,('6. Trigger species (at site)'!G52/('5. Trigger species (global)'!G50)&gt;=0.01),'6. Trigger species (at site)'!C52&gt;9),1,0)</f>
        <v>#DIV/0!</v>
      </c>
      <c r="AC47" s="3" t="e">
        <f>IF(AND(S47=1,('6. Trigger species (at site)'!E52/('5. Trigger species (global)'!I50)&gt;=0.001),'6. Trigger species (at site)'!C52&gt;4,'5. Trigger species (global)'!E50=lookups!$F$3),1,0)</f>
        <v>#DIV/0!</v>
      </c>
      <c r="AD47" s="28" t="e">
        <f>IF(AND(S47=1,('6. Trigger species (at site)'!F52/('5. Trigger species (global)'!H50)&gt;=0.001),'6. Trigger species (at site)'!D52&gt;4,'5. Trigger species (global)'!E50=lookups!$F$3),1,0)</f>
        <v>#DIV/0!</v>
      </c>
      <c r="AE47" s="3" t="e">
        <f>IF(AND(S47=1,('6. Trigger species (at site)'!G52/('5. Trigger species (global)'!G50)&gt;=0.001),'6. Trigger species (at site)'!C52&gt;4,'5. Trigger species (global)'!E50=lookups!$F$3),1,0)</f>
        <v>#DIV/0!</v>
      </c>
      <c r="AF47" s="28" t="e">
        <f>IF(AND(T47=1,('6. Trigger species (at site)'!E52/('5. Trigger species (global)'!I50)&gt;=0.002),'6. Trigger species (at site)'!C52&gt;9,'5. Trigger species (global)'!E50=lookups!$F$3),1,0)</f>
        <v>#DIV/0!</v>
      </c>
      <c r="AG47" s="28" t="e">
        <f>IF(AND(T47=1,('6. Trigger species (at site)'!F52/('5. Trigger species (global)'!H50)&gt;=0.002),'6. Trigger species (at site)'!D52&gt;9,'5. Trigger species (global)'!E50=lookups!$F$3),1,0)</f>
        <v>#DIV/0!</v>
      </c>
      <c r="AH47" s="28" t="e">
        <f>IF(AND(T47=1,('6. Trigger species (at site)'!G52/('5. Trigger species (global)'!G50)&gt;=0.002),'6. Trigger species (at site)'!C52&gt;9,'5. Trigger species (global)'!E50=lookups!$F$3),1,0)</f>
        <v>#DIV/0!</v>
      </c>
      <c r="AI47" s="3" t="e">
        <f>IF(AND(S47=1,('6. Trigger species (at site)'!E52/('5. Trigger species (global)'!I50)&gt;=0.95)),1,0)</f>
        <v>#DIV/0!</v>
      </c>
      <c r="AJ47" s="3" t="e">
        <f>IF(AND(S47=1,('6. Trigger species (at site)'!F52/('5. Trigger species (global)'!H50)&gt;=0.95)),1,0)</f>
        <v>#DIV/0!</v>
      </c>
      <c r="AK47" s="3" t="e">
        <f>IF(AND(S47=1,('6. Trigger species (at site)'!G52/('5. Trigger species (global)'!G50)&gt;=0.95)),1,0)</f>
        <v>#DIV/0!</v>
      </c>
      <c r="AL47" s="3" t="e">
        <f>IF(AND('6. Trigger species (at site)'!E52/('5. Trigger species (global)'!I50)&gt;=0.1,'6. Trigger species (at site)'!C52&gt;9,$R47=1),1,0)</f>
        <v>#DIV/0!</v>
      </c>
      <c r="AM47" s="3" t="e">
        <f>IF(AND('6. Trigger species (at site)'!F52/('5. Trigger species (global)'!H50)&gt;=0.1,'6. Trigger species (at site)'!D52&gt;9,$R47=1),1,0)</f>
        <v>#DIV/0!</v>
      </c>
      <c r="AN47" s="3" t="e">
        <f>IF(AND('6. Trigger species (at site)'!G52/('5. Trigger species (global)'!G50)&gt;=0.1,'6. Trigger species (at site)'!C52&gt;9,R47=1),1,0)</f>
        <v>#DIV/0!</v>
      </c>
      <c r="AO47" s="3" t="e">
        <f>IF(AND('5. Trigger species (global)'!$K50=lookups!$F$3,'6. Trigger species (at site)'!E52/('5. Trigger species (global)'!I50)&gt;=0.01,R47=1),1,0)</f>
        <v>#DIV/0!</v>
      </c>
      <c r="AP47" s="3" t="e">
        <f>IF(AND('5. Trigger species (global)'!$K50=lookups!$F$3,'6. Trigger species (at site)'!F52/('5. Trigger species (global)'!H50)&gt;=0.01,R47=1),1,0)</f>
        <v>#DIV/0!</v>
      </c>
      <c r="AQ47" s="3" t="e">
        <f>IF(AND('5. Trigger species (global)'!$K50=lookups!$F$3,'6. Trigger species (at site)'!G52/('5. Trigger species (global)'!G50)&gt;=0.01,R47=1),1,0)</f>
        <v>#DIV/0!</v>
      </c>
      <c r="AR47" s="3" t="e">
        <f>IF(AND(R47=1,BH47=$O$24,'5. Trigger species (global)'!L50=lookups!$F$3,'6. Trigger species (at site)'!E52/('5. Trigger species (global)'!I50)&gt;=0.005),1,0)</f>
        <v>#N/A</v>
      </c>
      <c r="AS47" s="3" t="e">
        <f>IF(AND(R47=1,BH47=$O$24,'5. Trigger species (global)'!L50=lookups!$F$3,'6. Trigger species (at site)'!F52/('5. Trigger species (global)'!H50)&gt;=0.005),1,0)</f>
        <v>#N/A</v>
      </c>
      <c r="AT47" s="3" t="e">
        <f>IF(AND(R47=1,BH47=$O$24,'5. Trigger species (global)'!L50=lookups!$F$3,'6. Trigger species (at site)'!G52/('5. Trigger species (global)'!G50)&gt;=0.005),1,0)</f>
        <v>#N/A</v>
      </c>
      <c r="AU47" s="3" t="e">
        <f>IF(AND('6. Trigger species (at site)'!C52&gt;=5,BH47=$O$25,'5. Trigger species (global)'!L50=lookups!$F$3),1,0)</f>
        <v>#N/A</v>
      </c>
      <c r="AV47" s="3">
        <f>IF(AND(R47=1,'6. Trigger species (at site)'!Y52=1),1,0)</f>
        <v>0</v>
      </c>
      <c r="AW47" s="3" t="e">
        <f>IF(AND('6. Trigger species (at site)'!Z52=1,'6. Trigger species (at site)'!E52/('5. Trigger species (global)'!I50)&gt;=0.01,'5. Trigger species (global)'!F50=lookups!$H$9),1,0)</f>
        <v>#DIV/0!</v>
      </c>
      <c r="AX47" s="3" t="e">
        <f>IF(AND('6. Trigger species (at site)'!Z52=1,'6. Trigger species (at site)'!F52/('5. Trigger species (global)'!H50)&gt;=0.01,'5. Trigger species (global)'!F50=lookups!$H$9),1,0)</f>
        <v>#DIV/0!</v>
      </c>
      <c r="AY47" s="3" t="e">
        <f>IF(AND('6. Trigger species (at site)'!Z52=1,'6. Trigger species (at site)'!G52/('5. Trigger species (global)'!G50)&gt;=0.01,'5. Trigger species (global)'!F50=lookups!$H$9),1,0)</f>
        <v>#DIV/0!</v>
      </c>
      <c r="AZ47" s="3">
        <f>IF(AND('6. Trigger species (at site)'!Z52=1,'6. Trigger species (at site)'!AA52=1,'5. Trigger species (global)'!F50=lookups!$H$9),1,0)</f>
        <v>0</v>
      </c>
      <c r="BA47" s="3" t="e">
        <f>IF(AND('6. Trigger species (at site)'!L52=lookups!$G$41,'6. Trigger species (at site)'!D52=lookups!$H$9,('6. Trigger species (at site)'!E52/('5. Trigger species (global)'!I50))&gt;=0.1),1,0)</f>
        <v>#DIV/0!</v>
      </c>
      <c r="BB47" s="3" t="e">
        <f>IF(AND('6. Trigger species (at site)'!L52=lookups!$G$41,'6. Trigger species (at site)'!D52=lookups!$H$9,('6. Trigger species (at site)'!F52/('5. Trigger species (global)'!H50))&gt;=0.1),1,0)</f>
        <v>#DIV/0!</v>
      </c>
      <c r="BC47" s="3" t="e">
        <f>IF(AND('6. Trigger species (at site)'!L52=lookups!$G$41,'6. Trigger species (at site)'!D52=lookups!$H$9,('6. Trigger species (at site)'!G52/('5. Trigger species (global)'!G50))&gt;=0.1),1,0)</f>
        <v>#DIV/0!</v>
      </c>
      <c r="BD47" s="3" t="e">
        <f>IF(AND('6. Trigger species (at site)'!L52=lookups!$G$42,'6. Trigger species (at site)'!D52=lookups!$H$9,('6. Trigger species (at site)'!E52/('5. Trigger species (global)'!I50))&gt;=0.1),1,0)</f>
        <v>#DIV/0!</v>
      </c>
      <c r="BE47" s="3" t="e">
        <f>IF(AND('6. Trigger species (at site)'!L52=lookups!$G$42,'6. Trigger species (at site)'!D52=lookups!$H$9,('6. Trigger species (at site)'!F52/('5. Trigger species (global)'!H50))&gt;=0.1),1,0)</f>
        <v>#DIV/0!</v>
      </c>
      <c r="BF47" s="3" t="e">
        <f>IF(AND('6. Trigger species (at site)'!L52=lookups!$G$42,'6. Trigger species (at site)'!D52=lookups!$H$9,('6. Trigger species (at site)'!G52/('5. Trigger species (global)'!G50))&gt;=0.1),1,0)</f>
        <v>#DIV/0!</v>
      </c>
      <c r="BG47" s="3">
        <f>'5. Trigger species (global)'!C50</f>
        <v>0</v>
      </c>
      <c r="BH47" s="3" t="e">
        <f t="shared" si="4"/>
        <v>#N/A</v>
      </c>
      <c r="CE47" s="3">
        <f>'5. Trigger species (global)'!F51</f>
        <v>0</v>
      </c>
      <c r="CF47" s="3">
        <f t="shared" si="1"/>
        <v>1</v>
      </c>
      <c r="CG47" s="3" t="str">
        <f>'6. Trigger species (at site)'!L53</f>
        <v>Regularly held by site</v>
      </c>
      <c r="CH47" s="3">
        <f t="shared" si="2"/>
        <v>1</v>
      </c>
      <c r="CI47" s="3">
        <f t="shared" si="3"/>
        <v>0</v>
      </c>
    </row>
    <row r="48" spans="1:87" x14ac:dyDescent="0.25">
      <c r="A48" s="3" t="s">
        <v>70</v>
      </c>
      <c r="E48" s="3" t="s">
        <v>338</v>
      </c>
      <c r="L48" s="36" t="s">
        <v>482</v>
      </c>
      <c r="R48" s="3">
        <f>'6. Trigger species (at site)'!X53</f>
        <v>1</v>
      </c>
      <c r="S48" s="3">
        <f>IF(OR('5. Trigger species (global)'!D51=lookups!$E$43,'5. Trigger species (global)'!D51=lookups!$E$44),1,0)</f>
        <v>0</v>
      </c>
      <c r="T48" s="3">
        <f>IF('5. Trigger species (global)'!D51=lookups!$E$42,1,0)</f>
        <v>0</v>
      </c>
      <c r="U48" s="3">
        <f>IF(AND(S48=1,'5. Trigger species (global)'!$E$5=lookups!$H$3),1,0)</f>
        <v>0</v>
      </c>
      <c r="V48" s="3">
        <f>IF(AND(T48=1,'5. Trigger species (global)'!$E$5=lookups!$H$3),1,0)</f>
        <v>0</v>
      </c>
      <c r="W48" s="3" t="e">
        <f>IF(AND(S48=1,('6. Trigger species (at site)'!E53/(('5. Trigger species (global)'!I51))&gt;=0.005),'6. Trigger species (at site)'!C53&gt;4),1,0)</f>
        <v>#DIV/0!</v>
      </c>
      <c r="X48" s="28" t="e">
        <f>IF(AND(S48=1,('6. Trigger species (at site)'!F53/(('5. Trigger species (global)'!H51))&gt;=0.005),'6. Trigger species (at site)'!C53&gt;4),1,0)</f>
        <v>#DIV/0!</v>
      </c>
      <c r="Y48" s="3" t="e">
        <f>IF(AND(S48=1,('6. Trigger species (at site)'!G53/('5. Trigger species (global)'!G51)&gt;=0.005),'6. Trigger species (at site)'!C53&gt;4),1,0)</f>
        <v>#DIV/0!</v>
      </c>
      <c r="Z48" s="28" t="e">
        <f>IF(AND(T48=1,('6. Trigger species (at site)'!E53/('5. Trigger species (global)'!I51)&gt;=0.01),'6. Trigger species (at site)'!C53&gt;9),1,0)</f>
        <v>#DIV/0!</v>
      </c>
      <c r="AA48" s="28" t="e">
        <f>IF(AND(T48=1,('6. Trigger species (at site)'!F53/('5. Trigger species (global)'!H51)&gt;=0.01),'6. Trigger species (at site)'!C53&gt;9),1,0)</f>
        <v>#DIV/0!</v>
      </c>
      <c r="AB48" s="28" t="e">
        <f>IF(AND(T48=1,('6. Trigger species (at site)'!G53/('5. Trigger species (global)'!G51)&gt;=0.01),'6. Trigger species (at site)'!C53&gt;9),1,0)</f>
        <v>#DIV/0!</v>
      </c>
      <c r="AC48" s="3" t="e">
        <f>IF(AND(S48=1,('6. Trigger species (at site)'!E53/('5. Trigger species (global)'!I51)&gt;=0.001),'6. Trigger species (at site)'!C53&gt;4,'5. Trigger species (global)'!E51=lookups!$F$3),1,0)</f>
        <v>#DIV/0!</v>
      </c>
      <c r="AD48" s="28" t="e">
        <f>IF(AND(S48=1,('6. Trigger species (at site)'!F53/('5. Trigger species (global)'!H51)&gt;=0.001),'6. Trigger species (at site)'!D53&gt;4,'5. Trigger species (global)'!E51=lookups!$F$3),1,0)</f>
        <v>#DIV/0!</v>
      </c>
      <c r="AE48" s="3" t="e">
        <f>IF(AND(S48=1,('6. Trigger species (at site)'!G53/('5. Trigger species (global)'!G51)&gt;=0.001),'6. Trigger species (at site)'!C53&gt;4,'5. Trigger species (global)'!E51=lookups!$F$3),1,0)</f>
        <v>#DIV/0!</v>
      </c>
      <c r="AF48" s="28" t="e">
        <f>IF(AND(T48=1,('6. Trigger species (at site)'!E53/('5. Trigger species (global)'!I51)&gt;=0.002),'6. Trigger species (at site)'!C53&gt;9,'5. Trigger species (global)'!E51=lookups!$F$3),1,0)</f>
        <v>#DIV/0!</v>
      </c>
      <c r="AG48" s="28" t="e">
        <f>IF(AND(T48=1,('6. Trigger species (at site)'!F53/('5. Trigger species (global)'!H51)&gt;=0.002),'6. Trigger species (at site)'!D53&gt;9,'5. Trigger species (global)'!E51=lookups!$F$3),1,0)</f>
        <v>#DIV/0!</v>
      </c>
      <c r="AH48" s="28" t="e">
        <f>IF(AND(T48=1,('6. Trigger species (at site)'!G53/('5. Trigger species (global)'!G51)&gt;=0.002),'6. Trigger species (at site)'!C53&gt;9,'5. Trigger species (global)'!E51=lookups!$F$3),1,0)</f>
        <v>#DIV/0!</v>
      </c>
      <c r="AI48" s="3" t="e">
        <f>IF(AND(S48=1,('6. Trigger species (at site)'!E53/('5. Trigger species (global)'!I51)&gt;=0.95)),1,0)</f>
        <v>#DIV/0!</v>
      </c>
      <c r="AJ48" s="3" t="e">
        <f>IF(AND(S48=1,('6. Trigger species (at site)'!F53/('5. Trigger species (global)'!H51)&gt;=0.95)),1,0)</f>
        <v>#DIV/0!</v>
      </c>
      <c r="AK48" s="3" t="e">
        <f>IF(AND(S48=1,('6. Trigger species (at site)'!G53/('5. Trigger species (global)'!G51)&gt;=0.95)),1,0)</f>
        <v>#DIV/0!</v>
      </c>
      <c r="AL48" s="3" t="e">
        <f>IF(AND('6. Trigger species (at site)'!E53/('5. Trigger species (global)'!I51)&gt;=0.1,'6. Trigger species (at site)'!C53&gt;9,$R48=1),1,0)</f>
        <v>#DIV/0!</v>
      </c>
      <c r="AM48" s="3" t="e">
        <f>IF(AND('6. Trigger species (at site)'!F53/('5. Trigger species (global)'!H51)&gt;=0.1,'6. Trigger species (at site)'!D53&gt;9,$R48=1),1,0)</f>
        <v>#DIV/0!</v>
      </c>
      <c r="AN48" s="3" t="e">
        <f>IF(AND('6. Trigger species (at site)'!G53/('5. Trigger species (global)'!G51)&gt;=0.1,'6. Trigger species (at site)'!C53&gt;9,R48=1),1,0)</f>
        <v>#DIV/0!</v>
      </c>
      <c r="AO48" s="3" t="e">
        <f>IF(AND('5. Trigger species (global)'!$K51=lookups!$F$3,'6. Trigger species (at site)'!E53/('5. Trigger species (global)'!I51)&gt;=0.01,R48=1),1,0)</f>
        <v>#DIV/0!</v>
      </c>
      <c r="AP48" s="3" t="e">
        <f>IF(AND('5. Trigger species (global)'!$K51=lookups!$F$3,'6. Trigger species (at site)'!F53/('5. Trigger species (global)'!H51)&gt;=0.01,R48=1),1,0)</f>
        <v>#DIV/0!</v>
      </c>
      <c r="AQ48" s="3" t="e">
        <f>IF(AND('5. Trigger species (global)'!$K51=lookups!$F$3,'6. Trigger species (at site)'!G53/('5. Trigger species (global)'!G51)&gt;=0.01,R48=1),1,0)</f>
        <v>#DIV/0!</v>
      </c>
      <c r="AR48" s="3" t="e">
        <f>IF(AND(R48=1,BH48=$O$24,'5. Trigger species (global)'!L51=lookups!$F$3,'6. Trigger species (at site)'!E53/('5. Trigger species (global)'!I51)&gt;=0.005),1,0)</f>
        <v>#N/A</v>
      </c>
      <c r="AS48" s="3" t="e">
        <f>IF(AND(R48=1,BH48=$O$24,'5. Trigger species (global)'!L51=lookups!$F$3,'6. Trigger species (at site)'!F53/('5. Trigger species (global)'!H51)&gt;=0.005),1,0)</f>
        <v>#N/A</v>
      </c>
      <c r="AT48" s="3" t="e">
        <f>IF(AND(R48=1,BH48=$O$24,'5. Trigger species (global)'!L51=lookups!$F$3,'6. Trigger species (at site)'!G53/('5. Trigger species (global)'!G51)&gt;=0.005),1,0)</f>
        <v>#N/A</v>
      </c>
      <c r="AU48" s="3" t="e">
        <f>IF(AND('6. Trigger species (at site)'!C53&gt;=5,BH48=$O$25,'5. Trigger species (global)'!L51=lookups!$F$3),1,0)</f>
        <v>#N/A</v>
      </c>
      <c r="AV48" s="3">
        <f>IF(AND(R48=1,'6. Trigger species (at site)'!Y53=1),1,0)</f>
        <v>0</v>
      </c>
      <c r="AW48" s="3" t="e">
        <f>IF(AND('6. Trigger species (at site)'!Z53=1,'6. Trigger species (at site)'!E53/('5. Trigger species (global)'!I51)&gt;=0.01,'5. Trigger species (global)'!F51=lookups!$H$9),1,0)</f>
        <v>#DIV/0!</v>
      </c>
      <c r="AX48" s="3" t="e">
        <f>IF(AND('6. Trigger species (at site)'!Z53=1,'6. Trigger species (at site)'!F53/('5. Trigger species (global)'!H51)&gt;=0.01,'5. Trigger species (global)'!F51=lookups!$H$9),1,0)</f>
        <v>#DIV/0!</v>
      </c>
      <c r="AY48" s="3" t="e">
        <f>IF(AND('6. Trigger species (at site)'!Z53=1,'6. Trigger species (at site)'!G53/('5. Trigger species (global)'!G51)&gt;=0.01,'5. Trigger species (global)'!F51=lookups!$H$9),1,0)</f>
        <v>#DIV/0!</v>
      </c>
      <c r="AZ48" s="3">
        <f>IF(AND('6. Trigger species (at site)'!Z53=1,'6. Trigger species (at site)'!AA53=1,'5. Trigger species (global)'!F51=lookups!$H$9),1,0)</f>
        <v>0</v>
      </c>
      <c r="BA48" s="3" t="e">
        <f>IF(AND('6. Trigger species (at site)'!L53=lookups!$G$41,'6. Trigger species (at site)'!D53=lookups!$H$9,('6. Trigger species (at site)'!E53/('5. Trigger species (global)'!I51))&gt;=0.1),1,0)</f>
        <v>#DIV/0!</v>
      </c>
      <c r="BB48" s="3" t="e">
        <f>IF(AND('6. Trigger species (at site)'!L53=lookups!$G$41,'6. Trigger species (at site)'!D53=lookups!$H$9,('6. Trigger species (at site)'!F53/('5. Trigger species (global)'!H51))&gt;=0.1),1,0)</f>
        <v>#DIV/0!</v>
      </c>
      <c r="BC48" s="3" t="e">
        <f>IF(AND('6. Trigger species (at site)'!L53=lookups!$G$41,'6. Trigger species (at site)'!D53=lookups!$H$9,('6. Trigger species (at site)'!G53/('5. Trigger species (global)'!G51))&gt;=0.1),1,0)</f>
        <v>#DIV/0!</v>
      </c>
      <c r="BD48" s="3" t="e">
        <f>IF(AND('6. Trigger species (at site)'!L53=lookups!$G$42,'6. Trigger species (at site)'!D53=lookups!$H$9,('6. Trigger species (at site)'!E53/('5. Trigger species (global)'!I51))&gt;=0.1),1,0)</f>
        <v>#DIV/0!</v>
      </c>
      <c r="BE48" s="3" t="e">
        <f>IF(AND('6. Trigger species (at site)'!L53=lookups!$G$42,'6. Trigger species (at site)'!D53=lookups!$H$9,('6. Trigger species (at site)'!F53/('5. Trigger species (global)'!H51))&gt;=0.1),1,0)</f>
        <v>#DIV/0!</v>
      </c>
      <c r="BF48" s="3" t="e">
        <f>IF(AND('6. Trigger species (at site)'!L53=lookups!$G$42,'6. Trigger species (at site)'!D53=lookups!$H$9,('6. Trigger species (at site)'!G53/('5. Trigger species (global)'!G51))&gt;=0.1),1,0)</f>
        <v>#DIV/0!</v>
      </c>
      <c r="BG48" s="3">
        <f>'5. Trigger species (global)'!C51</f>
        <v>0</v>
      </c>
      <c r="BH48" s="3" t="e">
        <f t="shared" si="4"/>
        <v>#N/A</v>
      </c>
      <c r="CE48" s="3">
        <f>'5. Trigger species (global)'!F52</f>
        <v>0</v>
      </c>
      <c r="CF48" s="3">
        <f t="shared" si="1"/>
        <v>1</v>
      </c>
      <c r="CG48" s="3" t="str">
        <f>'6. Trigger species (at site)'!L54</f>
        <v>Regularly held by site</v>
      </c>
      <c r="CH48" s="3">
        <f t="shared" si="2"/>
        <v>1</v>
      </c>
      <c r="CI48" s="3">
        <f t="shared" si="3"/>
        <v>0</v>
      </c>
    </row>
    <row r="49" spans="1:87" x14ac:dyDescent="0.25">
      <c r="A49" s="3" t="s">
        <v>71</v>
      </c>
      <c r="L49" s="36" t="s">
        <v>44</v>
      </c>
      <c r="R49" s="3">
        <f>'6. Trigger species (at site)'!X54</f>
        <v>1</v>
      </c>
      <c r="S49" s="3">
        <f>IF(OR('5. Trigger species (global)'!D52=lookups!$E$43,'5. Trigger species (global)'!D52=lookups!$E$44),1,0)</f>
        <v>0</v>
      </c>
      <c r="T49" s="3">
        <f>IF('5. Trigger species (global)'!D52=lookups!$E$42,1,0)</f>
        <v>0</v>
      </c>
      <c r="U49" s="3">
        <f>IF(AND(S49=1,'5. Trigger species (global)'!$E$5=lookups!$H$3),1,0)</f>
        <v>0</v>
      </c>
      <c r="V49" s="3">
        <f>IF(AND(T49=1,'5. Trigger species (global)'!$E$5=lookups!$H$3),1,0)</f>
        <v>0</v>
      </c>
      <c r="W49" s="3" t="e">
        <f>IF(AND(S49=1,('6. Trigger species (at site)'!E54/(('5. Trigger species (global)'!I52))&gt;=0.005),'6. Trigger species (at site)'!C54&gt;4),1,0)</f>
        <v>#DIV/0!</v>
      </c>
      <c r="X49" s="28" t="e">
        <f>IF(AND(S49=1,('6. Trigger species (at site)'!F54/(('5. Trigger species (global)'!H52))&gt;=0.005),'6. Trigger species (at site)'!C54&gt;4),1,0)</f>
        <v>#DIV/0!</v>
      </c>
      <c r="Y49" s="3" t="e">
        <f>IF(AND(S49=1,('6. Trigger species (at site)'!G54/('5. Trigger species (global)'!G52)&gt;=0.005),'6. Trigger species (at site)'!C54&gt;4),1,0)</f>
        <v>#DIV/0!</v>
      </c>
      <c r="Z49" s="28" t="e">
        <f>IF(AND(T49=1,('6. Trigger species (at site)'!E54/('5. Trigger species (global)'!I52)&gt;=0.01),'6. Trigger species (at site)'!C54&gt;9),1,0)</f>
        <v>#DIV/0!</v>
      </c>
      <c r="AA49" s="28" t="e">
        <f>IF(AND(T49=1,('6. Trigger species (at site)'!F54/('5. Trigger species (global)'!H52)&gt;=0.01),'6. Trigger species (at site)'!C54&gt;9),1,0)</f>
        <v>#DIV/0!</v>
      </c>
      <c r="AB49" s="28" t="e">
        <f>IF(AND(T49=1,('6. Trigger species (at site)'!G54/('5. Trigger species (global)'!G52)&gt;=0.01),'6. Trigger species (at site)'!C54&gt;9),1,0)</f>
        <v>#DIV/0!</v>
      </c>
      <c r="AC49" s="3" t="e">
        <f>IF(AND(S49=1,('6. Trigger species (at site)'!E54/('5. Trigger species (global)'!I52)&gt;=0.001),'6. Trigger species (at site)'!C54&gt;4,'5. Trigger species (global)'!E52=lookups!$F$3),1,0)</f>
        <v>#DIV/0!</v>
      </c>
      <c r="AD49" s="28" t="e">
        <f>IF(AND(S49=1,('6. Trigger species (at site)'!F54/('5. Trigger species (global)'!H52)&gt;=0.001),'6. Trigger species (at site)'!D54&gt;4,'5. Trigger species (global)'!E52=lookups!$F$3),1,0)</f>
        <v>#DIV/0!</v>
      </c>
      <c r="AE49" s="3" t="e">
        <f>IF(AND(S49=1,('6. Trigger species (at site)'!G54/('5. Trigger species (global)'!G52)&gt;=0.001),'6. Trigger species (at site)'!C54&gt;4,'5. Trigger species (global)'!E52=lookups!$F$3),1,0)</f>
        <v>#DIV/0!</v>
      </c>
      <c r="AF49" s="28" t="e">
        <f>IF(AND(T49=1,('6. Trigger species (at site)'!E54/('5. Trigger species (global)'!I52)&gt;=0.002),'6. Trigger species (at site)'!C54&gt;9,'5. Trigger species (global)'!E52=lookups!$F$3),1,0)</f>
        <v>#DIV/0!</v>
      </c>
      <c r="AG49" s="28" t="e">
        <f>IF(AND(T49=1,('6. Trigger species (at site)'!F54/('5. Trigger species (global)'!H52)&gt;=0.002),'6. Trigger species (at site)'!D54&gt;9,'5. Trigger species (global)'!E52=lookups!$F$3),1,0)</f>
        <v>#DIV/0!</v>
      </c>
      <c r="AH49" s="28" t="e">
        <f>IF(AND(T49=1,('6. Trigger species (at site)'!G54/('5. Trigger species (global)'!G52)&gt;=0.002),'6. Trigger species (at site)'!C54&gt;9,'5. Trigger species (global)'!E52=lookups!$F$3),1,0)</f>
        <v>#DIV/0!</v>
      </c>
      <c r="AI49" s="3" t="e">
        <f>IF(AND(S49=1,('6. Trigger species (at site)'!E54/('5. Trigger species (global)'!I52)&gt;=0.95)),1,0)</f>
        <v>#DIV/0!</v>
      </c>
      <c r="AJ49" s="3" t="e">
        <f>IF(AND(S49=1,('6. Trigger species (at site)'!F54/('5. Trigger species (global)'!H52)&gt;=0.95)),1,0)</f>
        <v>#DIV/0!</v>
      </c>
      <c r="AK49" s="3" t="e">
        <f>IF(AND(S49=1,('6. Trigger species (at site)'!G54/('5. Trigger species (global)'!G52)&gt;=0.95)),1,0)</f>
        <v>#DIV/0!</v>
      </c>
      <c r="AL49" s="3" t="e">
        <f>IF(AND('6. Trigger species (at site)'!E54/('5. Trigger species (global)'!I52)&gt;=0.1,'6. Trigger species (at site)'!C54&gt;9,$R49=1),1,0)</f>
        <v>#DIV/0!</v>
      </c>
      <c r="AM49" s="3" t="e">
        <f>IF(AND('6. Trigger species (at site)'!F54/('5. Trigger species (global)'!H52)&gt;=0.1,'6. Trigger species (at site)'!D54&gt;9,$R49=1),1,0)</f>
        <v>#DIV/0!</v>
      </c>
      <c r="AN49" s="3" t="e">
        <f>IF(AND('6. Trigger species (at site)'!G54/('5. Trigger species (global)'!G52)&gt;=0.1,'6. Trigger species (at site)'!C54&gt;9,R49=1),1,0)</f>
        <v>#DIV/0!</v>
      </c>
      <c r="AO49" s="3" t="e">
        <f>IF(AND('5. Trigger species (global)'!$K52=lookups!$F$3,'6. Trigger species (at site)'!E54/('5. Trigger species (global)'!I52)&gt;=0.01,R49=1),1,0)</f>
        <v>#DIV/0!</v>
      </c>
      <c r="AP49" s="3" t="e">
        <f>IF(AND('5. Trigger species (global)'!$K52=lookups!$F$3,'6. Trigger species (at site)'!F54/('5. Trigger species (global)'!H52)&gt;=0.01,R49=1),1,0)</f>
        <v>#DIV/0!</v>
      </c>
      <c r="AQ49" s="3" t="e">
        <f>IF(AND('5. Trigger species (global)'!$K52=lookups!$F$3,'6. Trigger species (at site)'!G54/('5. Trigger species (global)'!G52)&gt;=0.01,R49=1),1,0)</f>
        <v>#DIV/0!</v>
      </c>
      <c r="AR49" s="3" t="e">
        <f>IF(AND(R49=1,BH49=$O$24,'5. Trigger species (global)'!L52=lookups!$F$3,'6. Trigger species (at site)'!E54/('5. Trigger species (global)'!I52)&gt;=0.005),1,0)</f>
        <v>#N/A</v>
      </c>
      <c r="AS49" s="3" t="e">
        <f>IF(AND(R49=1,BH49=$O$24,'5. Trigger species (global)'!L52=lookups!$F$3,'6. Trigger species (at site)'!F54/('5. Trigger species (global)'!H52)&gt;=0.005),1,0)</f>
        <v>#N/A</v>
      </c>
      <c r="AT49" s="3" t="e">
        <f>IF(AND(R49=1,BH49=$O$24,'5. Trigger species (global)'!L52=lookups!$F$3,'6. Trigger species (at site)'!G54/('5. Trigger species (global)'!G52)&gt;=0.005),1,0)</f>
        <v>#N/A</v>
      </c>
      <c r="AU49" s="3" t="e">
        <f>IF(AND('6. Trigger species (at site)'!C54&gt;=5,BH49=$O$25,'5. Trigger species (global)'!L52=lookups!$F$3),1,0)</f>
        <v>#N/A</v>
      </c>
      <c r="AV49" s="3">
        <f>IF(AND(R49=1,'6. Trigger species (at site)'!Y54=1),1,0)</f>
        <v>0</v>
      </c>
      <c r="AW49" s="3" t="e">
        <f>IF(AND('6. Trigger species (at site)'!Z54=1,'6. Trigger species (at site)'!E54/('5. Trigger species (global)'!I52)&gt;=0.01,'5. Trigger species (global)'!F52=lookups!$H$9),1,0)</f>
        <v>#DIV/0!</v>
      </c>
      <c r="AX49" s="3" t="e">
        <f>IF(AND('6. Trigger species (at site)'!Z54=1,'6. Trigger species (at site)'!F54/('5. Trigger species (global)'!H52)&gt;=0.01,'5. Trigger species (global)'!F52=lookups!$H$9),1,0)</f>
        <v>#DIV/0!</v>
      </c>
      <c r="AY49" s="3" t="e">
        <f>IF(AND('6. Trigger species (at site)'!Z54=1,'6. Trigger species (at site)'!G54/('5. Trigger species (global)'!G52)&gt;=0.01,'5. Trigger species (global)'!F52=lookups!$H$9),1,0)</f>
        <v>#DIV/0!</v>
      </c>
      <c r="AZ49" s="3">
        <f>IF(AND('6. Trigger species (at site)'!Z54=1,'6. Trigger species (at site)'!AA54=1,'5. Trigger species (global)'!F52=lookups!$H$9),1,0)</f>
        <v>0</v>
      </c>
      <c r="BA49" s="3" t="e">
        <f>IF(AND('6. Trigger species (at site)'!L54=lookups!$G$41,'6. Trigger species (at site)'!D54=lookups!$H$9,('6. Trigger species (at site)'!E54/('5. Trigger species (global)'!I52))&gt;=0.1),1,0)</f>
        <v>#DIV/0!</v>
      </c>
      <c r="BB49" s="3" t="e">
        <f>IF(AND('6. Trigger species (at site)'!L54=lookups!$G$41,'6. Trigger species (at site)'!D54=lookups!$H$9,('6. Trigger species (at site)'!F54/('5. Trigger species (global)'!H52))&gt;=0.1),1,0)</f>
        <v>#DIV/0!</v>
      </c>
      <c r="BC49" s="3" t="e">
        <f>IF(AND('6. Trigger species (at site)'!L54=lookups!$G$41,'6. Trigger species (at site)'!D54=lookups!$H$9,('6. Trigger species (at site)'!G54/('5. Trigger species (global)'!G52))&gt;=0.1),1,0)</f>
        <v>#DIV/0!</v>
      </c>
      <c r="BD49" s="3" t="e">
        <f>IF(AND('6. Trigger species (at site)'!L54=lookups!$G$42,'6. Trigger species (at site)'!D54=lookups!$H$9,('6. Trigger species (at site)'!E54/('5. Trigger species (global)'!I52))&gt;=0.1),1,0)</f>
        <v>#DIV/0!</v>
      </c>
      <c r="BE49" s="3" t="e">
        <f>IF(AND('6. Trigger species (at site)'!L54=lookups!$G$42,'6. Trigger species (at site)'!D54=lookups!$H$9,('6. Trigger species (at site)'!F54/('5. Trigger species (global)'!H52))&gt;=0.1),1,0)</f>
        <v>#DIV/0!</v>
      </c>
      <c r="BF49" s="3" t="e">
        <f>IF(AND('6. Trigger species (at site)'!L54=lookups!$G$42,'6. Trigger species (at site)'!D54=lookups!$H$9,('6. Trigger species (at site)'!G54/('5. Trigger species (global)'!G52))&gt;=0.1),1,0)</f>
        <v>#DIV/0!</v>
      </c>
      <c r="BG49" s="3">
        <f>'5. Trigger species (global)'!C52</f>
        <v>0</v>
      </c>
      <c r="BH49" s="3" t="e">
        <f t="shared" si="4"/>
        <v>#N/A</v>
      </c>
      <c r="CE49" s="3">
        <f>'5. Trigger species (global)'!F53</f>
        <v>0</v>
      </c>
      <c r="CF49" s="3">
        <f t="shared" si="1"/>
        <v>1</v>
      </c>
      <c r="CG49" s="3" t="str">
        <f>'6. Trigger species (at site)'!L55</f>
        <v>Regularly held by site</v>
      </c>
      <c r="CH49" s="3">
        <f t="shared" si="2"/>
        <v>1</v>
      </c>
      <c r="CI49" s="3">
        <f t="shared" si="3"/>
        <v>0</v>
      </c>
    </row>
    <row r="50" spans="1:87" x14ac:dyDescent="0.25">
      <c r="A50" s="3" t="s">
        <v>72</v>
      </c>
      <c r="L50" s="4" t="s">
        <v>477</v>
      </c>
      <c r="R50" s="3">
        <f>'6. Trigger species (at site)'!X55</f>
        <v>1</v>
      </c>
      <c r="S50" s="3">
        <f>IF(OR('5. Trigger species (global)'!D53=lookups!$E$43,'5. Trigger species (global)'!D53=lookups!$E$44),1,0)</f>
        <v>0</v>
      </c>
      <c r="T50" s="3">
        <f>IF('5. Trigger species (global)'!D53=lookups!$E$42,1,0)</f>
        <v>0</v>
      </c>
      <c r="U50" s="3">
        <f>IF(AND(S50=1,'5. Trigger species (global)'!$E$5=lookups!$H$3),1,0)</f>
        <v>0</v>
      </c>
      <c r="V50" s="3">
        <f>IF(AND(T50=1,'5. Trigger species (global)'!$E$5=lookups!$H$3),1,0)</f>
        <v>0</v>
      </c>
      <c r="W50" s="3" t="e">
        <f>IF(AND(S50=1,('6. Trigger species (at site)'!E55/(('5. Trigger species (global)'!I53))&gt;=0.005),'6. Trigger species (at site)'!C55&gt;4),1,0)</f>
        <v>#DIV/0!</v>
      </c>
      <c r="X50" s="28" t="e">
        <f>IF(AND(S50=1,('6. Trigger species (at site)'!F55/(('5. Trigger species (global)'!H53))&gt;=0.005),'6. Trigger species (at site)'!C55&gt;4),1,0)</f>
        <v>#DIV/0!</v>
      </c>
      <c r="Y50" s="3" t="e">
        <f>IF(AND(S50=1,('6. Trigger species (at site)'!G55/('5. Trigger species (global)'!G53)&gt;=0.005),'6. Trigger species (at site)'!C55&gt;4),1,0)</f>
        <v>#DIV/0!</v>
      </c>
      <c r="Z50" s="28" t="e">
        <f>IF(AND(T50=1,('6. Trigger species (at site)'!E55/('5. Trigger species (global)'!I53)&gt;=0.01),'6. Trigger species (at site)'!C55&gt;9),1,0)</f>
        <v>#DIV/0!</v>
      </c>
      <c r="AA50" s="28" t="e">
        <f>IF(AND(T50=1,('6. Trigger species (at site)'!F55/('5. Trigger species (global)'!H53)&gt;=0.01),'6. Trigger species (at site)'!C55&gt;9),1,0)</f>
        <v>#DIV/0!</v>
      </c>
      <c r="AB50" s="28" t="e">
        <f>IF(AND(T50=1,('6. Trigger species (at site)'!G55/('5. Trigger species (global)'!G53)&gt;=0.01),'6. Trigger species (at site)'!C55&gt;9),1,0)</f>
        <v>#DIV/0!</v>
      </c>
      <c r="AC50" s="3" t="e">
        <f>IF(AND(S50=1,('6. Trigger species (at site)'!E55/('5. Trigger species (global)'!I53)&gt;=0.001),'6. Trigger species (at site)'!C55&gt;4,'5. Trigger species (global)'!E53=lookups!$F$3),1,0)</f>
        <v>#DIV/0!</v>
      </c>
      <c r="AD50" s="28" t="e">
        <f>IF(AND(S50=1,('6. Trigger species (at site)'!F55/('5. Trigger species (global)'!H53)&gt;=0.001),'6. Trigger species (at site)'!D55&gt;4,'5. Trigger species (global)'!E53=lookups!$F$3),1,0)</f>
        <v>#DIV/0!</v>
      </c>
      <c r="AE50" s="3" t="e">
        <f>IF(AND(S50=1,('6. Trigger species (at site)'!G55/('5. Trigger species (global)'!G53)&gt;=0.001),'6. Trigger species (at site)'!C55&gt;4,'5. Trigger species (global)'!E53=lookups!$F$3),1,0)</f>
        <v>#DIV/0!</v>
      </c>
      <c r="AF50" s="28" t="e">
        <f>IF(AND(T50=1,('6. Trigger species (at site)'!E55/('5. Trigger species (global)'!I53)&gt;=0.002),'6. Trigger species (at site)'!C55&gt;9,'5. Trigger species (global)'!E53=lookups!$F$3),1,0)</f>
        <v>#DIV/0!</v>
      </c>
      <c r="AG50" s="28" t="e">
        <f>IF(AND(T50=1,('6. Trigger species (at site)'!F55/('5. Trigger species (global)'!H53)&gt;=0.002),'6. Trigger species (at site)'!D55&gt;9,'5. Trigger species (global)'!E53=lookups!$F$3),1,0)</f>
        <v>#DIV/0!</v>
      </c>
      <c r="AH50" s="28" t="e">
        <f>IF(AND(T50=1,('6. Trigger species (at site)'!G55/('5. Trigger species (global)'!G53)&gt;=0.002),'6. Trigger species (at site)'!C55&gt;9,'5. Trigger species (global)'!E53=lookups!$F$3),1,0)</f>
        <v>#DIV/0!</v>
      </c>
      <c r="AI50" s="3" t="e">
        <f>IF(AND(S50=1,('6. Trigger species (at site)'!E55/('5. Trigger species (global)'!I53)&gt;=0.95)),1,0)</f>
        <v>#DIV/0!</v>
      </c>
      <c r="AJ50" s="3" t="e">
        <f>IF(AND(S50=1,('6. Trigger species (at site)'!F55/('5. Trigger species (global)'!H53)&gt;=0.95)),1,0)</f>
        <v>#DIV/0!</v>
      </c>
      <c r="AK50" s="3" t="e">
        <f>IF(AND(S50=1,('6. Trigger species (at site)'!G55/('5. Trigger species (global)'!G53)&gt;=0.95)),1,0)</f>
        <v>#DIV/0!</v>
      </c>
      <c r="AL50" s="3" t="e">
        <f>IF(AND('6. Trigger species (at site)'!E55/('5. Trigger species (global)'!I53)&gt;=0.1,'6. Trigger species (at site)'!C55&gt;9,$R50=1),1,0)</f>
        <v>#DIV/0!</v>
      </c>
      <c r="AM50" s="3" t="e">
        <f>IF(AND('6. Trigger species (at site)'!F55/('5. Trigger species (global)'!H53)&gt;=0.1,'6. Trigger species (at site)'!D55&gt;9,$R50=1),1,0)</f>
        <v>#DIV/0!</v>
      </c>
      <c r="AN50" s="3" t="e">
        <f>IF(AND('6. Trigger species (at site)'!G55/('5. Trigger species (global)'!G53)&gt;=0.1,'6. Trigger species (at site)'!C55&gt;9,R50=1),1,0)</f>
        <v>#DIV/0!</v>
      </c>
      <c r="AO50" s="3" t="e">
        <f>IF(AND('5. Trigger species (global)'!$K53=lookups!$F$3,'6. Trigger species (at site)'!E55/('5. Trigger species (global)'!I53)&gt;=0.01,R50=1),1,0)</f>
        <v>#DIV/0!</v>
      </c>
      <c r="AP50" s="3" t="e">
        <f>IF(AND('5. Trigger species (global)'!$K53=lookups!$F$3,'6. Trigger species (at site)'!F55/('5. Trigger species (global)'!H53)&gt;=0.01,R50=1),1,0)</f>
        <v>#DIV/0!</v>
      </c>
      <c r="AQ50" s="3" t="e">
        <f>IF(AND('5. Trigger species (global)'!$K53=lookups!$F$3,'6. Trigger species (at site)'!G55/('5. Trigger species (global)'!G53)&gt;=0.01,R50=1),1,0)</f>
        <v>#DIV/0!</v>
      </c>
      <c r="AR50" s="3" t="e">
        <f>IF(AND(R50=1,BH50=$O$24,'5. Trigger species (global)'!L53=lookups!$F$3,'6. Trigger species (at site)'!E55/('5. Trigger species (global)'!I53)&gt;=0.005),1,0)</f>
        <v>#N/A</v>
      </c>
      <c r="AS50" s="3" t="e">
        <f>IF(AND(R50=1,BH50=$O$24,'5. Trigger species (global)'!L53=lookups!$F$3,'6. Trigger species (at site)'!F55/('5. Trigger species (global)'!H53)&gt;=0.005),1,0)</f>
        <v>#N/A</v>
      </c>
      <c r="AT50" s="3" t="e">
        <f>IF(AND(R50=1,BH50=$O$24,'5. Trigger species (global)'!L53=lookups!$F$3,'6. Trigger species (at site)'!G55/('5. Trigger species (global)'!G53)&gt;=0.005),1,0)</f>
        <v>#N/A</v>
      </c>
      <c r="AU50" s="3" t="e">
        <f>IF(AND('6. Trigger species (at site)'!C55&gt;=5,BH50=$O$25,'5. Trigger species (global)'!L53=lookups!$F$3),1,0)</f>
        <v>#N/A</v>
      </c>
      <c r="AV50" s="3">
        <f>IF(AND(R50=1,'6. Trigger species (at site)'!Y55=1),1,0)</f>
        <v>0</v>
      </c>
      <c r="AW50" s="3" t="e">
        <f>IF(AND('6. Trigger species (at site)'!Z55=1,'6. Trigger species (at site)'!E55/('5. Trigger species (global)'!I53)&gt;=0.01,'5. Trigger species (global)'!F53=lookups!$H$9),1,0)</f>
        <v>#DIV/0!</v>
      </c>
      <c r="AX50" s="3" t="e">
        <f>IF(AND('6. Trigger species (at site)'!Z55=1,'6. Trigger species (at site)'!F55/('5. Trigger species (global)'!H53)&gt;=0.01,'5. Trigger species (global)'!F53=lookups!$H$9),1,0)</f>
        <v>#DIV/0!</v>
      </c>
      <c r="AY50" s="3" t="e">
        <f>IF(AND('6. Trigger species (at site)'!Z55=1,'6. Trigger species (at site)'!G55/('5. Trigger species (global)'!G53)&gt;=0.01,'5. Trigger species (global)'!F53=lookups!$H$9),1,0)</f>
        <v>#DIV/0!</v>
      </c>
      <c r="AZ50" s="3">
        <f>IF(AND('6. Trigger species (at site)'!Z55=1,'6. Trigger species (at site)'!AA55=1,'5. Trigger species (global)'!F53=lookups!$H$9),1,0)</f>
        <v>0</v>
      </c>
      <c r="BA50" s="3" t="e">
        <f>IF(AND('6. Trigger species (at site)'!L55=lookups!$G$41,'6. Trigger species (at site)'!D55=lookups!$H$9,('6. Trigger species (at site)'!E55/('5. Trigger species (global)'!I53))&gt;=0.1),1,0)</f>
        <v>#DIV/0!</v>
      </c>
      <c r="BB50" s="3" t="e">
        <f>IF(AND('6. Trigger species (at site)'!L55=lookups!$G$41,'6. Trigger species (at site)'!D55=lookups!$H$9,('6. Trigger species (at site)'!F55/('5. Trigger species (global)'!H53))&gt;=0.1),1,0)</f>
        <v>#DIV/0!</v>
      </c>
      <c r="BC50" s="3" t="e">
        <f>IF(AND('6. Trigger species (at site)'!L55=lookups!$G$41,'6. Trigger species (at site)'!D55=lookups!$H$9,('6. Trigger species (at site)'!G55/('5. Trigger species (global)'!G53))&gt;=0.1),1,0)</f>
        <v>#DIV/0!</v>
      </c>
      <c r="BD50" s="3" t="e">
        <f>IF(AND('6. Trigger species (at site)'!L55=lookups!$G$42,'6. Trigger species (at site)'!D55=lookups!$H$9,('6. Trigger species (at site)'!E55/('5. Trigger species (global)'!I53))&gt;=0.1),1,0)</f>
        <v>#DIV/0!</v>
      </c>
      <c r="BE50" s="3" t="e">
        <f>IF(AND('6. Trigger species (at site)'!L55=lookups!$G$42,'6. Trigger species (at site)'!D55=lookups!$H$9,('6. Trigger species (at site)'!F55/('5. Trigger species (global)'!H53))&gt;=0.1),1,0)</f>
        <v>#DIV/0!</v>
      </c>
      <c r="BF50" s="3" t="e">
        <f>IF(AND('6. Trigger species (at site)'!L55=lookups!$G$42,'6. Trigger species (at site)'!D55=lookups!$H$9,('6. Trigger species (at site)'!G55/('5. Trigger species (global)'!G53))&gt;=0.1),1,0)</f>
        <v>#DIV/0!</v>
      </c>
      <c r="BG50" s="3">
        <f>'5. Trigger species (global)'!C53</f>
        <v>0</v>
      </c>
      <c r="BH50" s="3" t="e">
        <f t="shared" si="4"/>
        <v>#N/A</v>
      </c>
      <c r="CE50" s="3">
        <f>'5. Trigger species (global)'!F54</f>
        <v>0</v>
      </c>
      <c r="CF50" s="3">
        <f t="shared" si="1"/>
        <v>1</v>
      </c>
      <c r="CG50" s="3" t="str">
        <f>'6. Trigger species (at site)'!L56</f>
        <v>Regularly held by site</v>
      </c>
      <c r="CH50" s="3">
        <f t="shared" si="2"/>
        <v>1</v>
      </c>
      <c r="CI50" s="3">
        <f t="shared" si="3"/>
        <v>0</v>
      </c>
    </row>
    <row r="51" spans="1:87" x14ac:dyDescent="0.25">
      <c r="A51" s="3" t="s">
        <v>73</v>
      </c>
      <c r="E51" s="3" t="s">
        <v>492</v>
      </c>
      <c r="L51" s="36" t="s">
        <v>483</v>
      </c>
      <c r="R51" s="3">
        <f>'6. Trigger species (at site)'!X56</f>
        <v>1</v>
      </c>
      <c r="S51" s="3">
        <f>IF(OR('5. Trigger species (global)'!D54=lookups!$E$43,'5. Trigger species (global)'!D54=lookups!$E$44),1,0)</f>
        <v>0</v>
      </c>
      <c r="T51" s="3">
        <f>IF('5. Trigger species (global)'!D54=lookups!$E$42,1,0)</f>
        <v>0</v>
      </c>
      <c r="U51" s="3">
        <f>IF(AND(S51=1,'5. Trigger species (global)'!$E$5=lookups!$H$3),1,0)</f>
        <v>0</v>
      </c>
      <c r="V51" s="3">
        <f>IF(AND(T51=1,'5. Trigger species (global)'!$E$5=lookups!$H$3),1,0)</f>
        <v>0</v>
      </c>
      <c r="W51" s="3" t="e">
        <f>IF(AND(S51=1,('6. Trigger species (at site)'!E56/(('5. Trigger species (global)'!I54))&gt;=0.005),'6. Trigger species (at site)'!C56&gt;4),1,0)</f>
        <v>#DIV/0!</v>
      </c>
      <c r="X51" s="28" t="e">
        <f>IF(AND(S51=1,('6. Trigger species (at site)'!F56/(('5. Trigger species (global)'!H54))&gt;=0.005),'6. Trigger species (at site)'!C56&gt;4),1,0)</f>
        <v>#DIV/0!</v>
      </c>
      <c r="Y51" s="3" t="e">
        <f>IF(AND(S51=1,('6. Trigger species (at site)'!G56/('5. Trigger species (global)'!G54)&gt;=0.005),'6. Trigger species (at site)'!C56&gt;4),1,0)</f>
        <v>#DIV/0!</v>
      </c>
      <c r="Z51" s="28" t="e">
        <f>IF(AND(T51=1,('6. Trigger species (at site)'!E56/('5. Trigger species (global)'!I54)&gt;=0.01),'6. Trigger species (at site)'!C56&gt;9),1,0)</f>
        <v>#DIV/0!</v>
      </c>
      <c r="AA51" s="28" t="e">
        <f>IF(AND(T51=1,('6. Trigger species (at site)'!F56/('5. Trigger species (global)'!H54)&gt;=0.01),'6. Trigger species (at site)'!C56&gt;9),1,0)</f>
        <v>#DIV/0!</v>
      </c>
      <c r="AB51" s="28" t="e">
        <f>IF(AND(T51=1,('6. Trigger species (at site)'!G56/('5. Trigger species (global)'!G54)&gt;=0.01),'6. Trigger species (at site)'!C56&gt;9),1,0)</f>
        <v>#DIV/0!</v>
      </c>
      <c r="AC51" s="3" t="e">
        <f>IF(AND(S51=1,('6. Trigger species (at site)'!E56/('5. Trigger species (global)'!I54)&gt;=0.001),'6. Trigger species (at site)'!C56&gt;4,'5. Trigger species (global)'!E54=lookups!$F$3),1,0)</f>
        <v>#DIV/0!</v>
      </c>
      <c r="AD51" s="28" t="e">
        <f>IF(AND(S51=1,('6. Trigger species (at site)'!F56/('5. Trigger species (global)'!H54)&gt;=0.001),'6. Trigger species (at site)'!D56&gt;4,'5. Trigger species (global)'!E54=lookups!$F$3),1,0)</f>
        <v>#DIV/0!</v>
      </c>
      <c r="AE51" s="3" t="e">
        <f>IF(AND(S51=1,('6. Trigger species (at site)'!G56/('5. Trigger species (global)'!G54)&gt;=0.001),'6. Trigger species (at site)'!C56&gt;4,'5. Trigger species (global)'!E54=lookups!$F$3),1,0)</f>
        <v>#DIV/0!</v>
      </c>
      <c r="AF51" s="28" t="e">
        <f>IF(AND(T51=1,('6. Trigger species (at site)'!E56/('5. Trigger species (global)'!I54)&gt;=0.002),'6. Trigger species (at site)'!C56&gt;9,'5. Trigger species (global)'!E54=lookups!$F$3),1,0)</f>
        <v>#DIV/0!</v>
      </c>
      <c r="AG51" s="28" t="e">
        <f>IF(AND(T51=1,('6. Trigger species (at site)'!F56/('5. Trigger species (global)'!H54)&gt;=0.002),'6. Trigger species (at site)'!D56&gt;9,'5. Trigger species (global)'!E54=lookups!$F$3),1,0)</f>
        <v>#DIV/0!</v>
      </c>
      <c r="AH51" s="28" t="e">
        <f>IF(AND(T51=1,('6. Trigger species (at site)'!G56/('5. Trigger species (global)'!G54)&gt;=0.002),'6. Trigger species (at site)'!C56&gt;9,'5. Trigger species (global)'!E54=lookups!$F$3),1,0)</f>
        <v>#DIV/0!</v>
      </c>
      <c r="AI51" s="3" t="e">
        <f>IF(AND(S51=1,('6. Trigger species (at site)'!E56/('5. Trigger species (global)'!I54)&gt;=0.95)),1,0)</f>
        <v>#DIV/0!</v>
      </c>
      <c r="AJ51" s="3" t="e">
        <f>IF(AND(S51=1,('6. Trigger species (at site)'!F56/('5. Trigger species (global)'!H54)&gt;=0.95)),1,0)</f>
        <v>#DIV/0!</v>
      </c>
      <c r="AK51" s="3" t="e">
        <f>IF(AND(S51=1,('6. Trigger species (at site)'!G56/('5. Trigger species (global)'!G54)&gt;=0.95)),1,0)</f>
        <v>#DIV/0!</v>
      </c>
      <c r="AL51" s="3" t="e">
        <f>IF(AND('6. Trigger species (at site)'!E56/('5. Trigger species (global)'!I54)&gt;=0.1,'6. Trigger species (at site)'!C56&gt;9,$R51=1),1,0)</f>
        <v>#DIV/0!</v>
      </c>
      <c r="AM51" s="3" t="e">
        <f>IF(AND('6. Trigger species (at site)'!F56/('5. Trigger species (global)'!H54)&gt;=0.1,'6. Trigger species (at site)'!D56&gt;9,$R51=1),1,0)</f>
        <v>#DIV/0!</v>
      </c>
      <c r="AN51" s="3" t="e">
        <f>IF(AND('6. Trigger species (at site)'!G56/('5. Trigger species (global)'!G54)&gt;=0.1,'6. Trigger species (at site)'!C56&gt;9,R51=1),1,0)</f>
        <v>#DIV/0!</v>
      </c>
      <c r="AO51" s="3" t="e">
        <f>IF(AND('5. Trigger species (global)'!$K54=lookups!$F$3,'6. Trigger species (at site)'!E56/('5. Trigger species (global)'!I54)&gt;=0.01,R51=1),1,0)</f>
        <v>#DIV/0!</v>
      </c>
      <c r="AP51" s="3" t="e">
        <f>IF(AND('5. Trigger species (global)'!$K54=lookups!$F$3,'6. Trigger species (at site)'!F56/('5. Trigger species (global)'!H54)&gt;=0.01,R51=1),1,0)</f>
        <v>#DIV/0!</v>
      </c>
      <c r="AQ51" s="3" t="e">
        <f>IF(AND('5. Trigger species (global)'!$K54=lookups!$F$3,'6. Trigger species (at site)'!G56/('5. Trigger species (global)'!G54)&gt;=0.01,R51=1),1,0)</f>
        <v>#DIV/0!</v>
      </c>
      <c r="AR51" s="3" t="e">
        <f>IF(AND(R51=1,BH51=$O$24,'5. Trigger species (global)'!L54=lookups!$F$3,'6. Trigger species (at site)'!E56/('5. Trigger species (global)'!I54)&gt;=0.005),1,0)</f>
        <v>#N/A</v>
      </c>
      <c r="AS51" s="3" t="e">
        <f>IF(AND(R51=1,BH51=$O$24,'5. Trigger species (global)'!L54=lookups!$F$3,'6. Trigger species (at site)'!F56/('5. Trigger species (global)'!H54)&gt;=0.005),1,0)</f>
        <v>#N/A</v>
      </c>
      <c r="AT51" s="3" t="e">
        <f>IF(AND(R51=1,BH51=$O$24,'5. Trigger species (global)'!L54=lookups!$F$3,'6. Trigger species (at site)'!G56/('5. Trigger species (global)'!G54)&gt;=0.005),1,0)</f>
        <v>#N/A</v>
      </c>
      <c r="AU51" s="3" t="e">
        <f>IF(AND('6. Trigger species (at site)'!C56&gt;=5,BH51=$O$25,'5. Trigger species (global)'!L54=lookups!$F$3),1,0)</f>
        <v>#N/A</v>
      </c>
      <c r="AV51" s="3">
        <f>IF(AND(R51=1,'6. Trigger species (at site)'!Y56=1),1,0)</f>
        <v>0</v>
      </c>
      <c r="AW51" s="3" t="e">
        <f>IF(AND('6. Trigger species (at site)'!Z56=1,'6. Trigger species (at site)'!E56/('5. Trigger species (global)'!I54)&gt;=0.01,'5. Trigger species (global)'!F54=lookups!$H$9),1,0)</f>
        <v>#DIV/0!</v>
      </c>
      <c r="AX51" s="3" t="e">
        <f>IF(AND('6. Trigger species (at site)'!Z56=1,'6. Trigger species (at site)'!F56/('5. Trigger species (global)'!H54)&gt;=0.01,'5. Trigger species (global)'!F54=lookups!$H$9),1,0)</f>
        <v>#DIV/0!</v>
      </c>
      <c r="AY51" s="3" t="e">
        <f>IF(AND('6. Trigger species (at site)'!Z56=1,'6. Trigger species (at site)'!G56/('5. Trigger species (global)'!G54)&gt;=0.01,'5. Trigger species (global)'!F54=lookups!$H$9),1,0)</f>
        <v>#DIV/0!</v>
      </c>
      <c r="AZ51" s="3">
        <f>IF(AND('6. Trigger species (at site)'!Z56=1,'6. Trigger species (at site)'!AA56=1,'5. Trigger species (global)'!F54=lookups!$H$9),1,0)</f>
        <v>0</v>
      </c>
      <c r="BA51" s="3" t="e">
        <f>IF(AND('6. Trigger species (at site)'!L56=lookups!$G$41,'6. Trigger species (at site)'!D56=lookups!$H$9,('6. Trigger species (at site)'!E56/('5. Trigger species (global)'!I54))&gt;=0.1),1,0)</f>
        <v>#DIV/0!</v>
      </c>
      <c r="BB51" s="3" t="e">
        <f>IF(AND('6. Trigger species (at site)'!L56=lookups!$G$41,'6. Trigger species (at site)'!D56=lookups!$H$9,('6. Trigger species (at site)'!F56/('5. Trigger species (global)'!H54))&gt;=0.1),1,0)</f>
        <v>#DIV/0!</v>
      </c>
      <c r="BC51" s="3" t="e">
        <f>IF(AND('6. Trigger species (at site)'!L56=lookups!$G$41,'6. Trigger species (at site)'!D56=lookups!$H$9,('6. Trigger species (at site)'!G56/('5. Trigger species (global)'!G54))&gt;=0.1),1,0)</f>
        <v>#DIV/0!</v>
      </c>
      <c r="BD51" s="3" t="e">
        <f>IF(AND('6. Trigger species (at site)'!L56=lookups!$G$42,'6. Trigger species (at site)'!D56=lookups!$H$9,('6. Trigger species (at site)'!E56/('5. Trigger species (global)'!I54))&gt;=0.1),1,0)</f>
        <v>#DIV/0!</v>
      </c>
      <c r="BE51" s="3" t="e">
        <f>IF(AND('6. Trigger species (at site)'!L56=lookups!$G$42,'6. Trigger species (at site)'!D56=lookups!$H$9,('6. Trigger species (at site)'!F56/('5. Trigger species (global)'!H54))&gt;=0.1),1,0)</f>
        <v>#DIV/0!</v>
      </c>
      <c r="BF51" s="3" t="e">
        <f>IF(AND('6. Trigger species (at site)'!L56=lookups!$G$42,'6. Trigger species (at site)'!D56=lookups!$H$9,('6. Trigger species (at site)'!G56/('5. Trigger species (global)'!G54))&gt;=0.1),1,0)</f>
        <v>#DIV/0!</v>
      </c>
      <c r="BG51" s="3">
        <f>'5. Trigger species (global)'!C54</f>
        <v>0</v>
      </c>
      <c r="BH51" s="3" t="e">
        <f t="shared" si="4"/>
        <v>#N/A</v>
      </c>
      <c r="CE51" s="3">
        <f>'5. Trigger species (global)'!F55</f>
        <v>0</v>
      </c>
      <c r="CF51" s="3">
        <f t="shared" si="1"/>
        <v>1</v>
      </c>
      <c r="CG51" s="3" t="str">
        <f>'6. Trigger species (at site)'!L57</f>
        <v>Regularly held by site</v>
      </c>
      <c r="CH51" s="3">
        <f t="shared" si="2"/>
        <v>1</v>
      </c>
      <c r="CI51" s="3">
        <f t="shared" si="3"/>
        <v>0</v>
      </c>
    </row>
    <row r="52" spans="1:87" x14ac:dyDescent="0.25">
      <c r="A52" s="3" t="s">
        <v>74</v>
      </c>
      <c r="L52" s="36" t="s">
        <v>484</v>
      </c>
      <c r="R52" s="3">
        <f>'6. Trigger species (at site)'!X57</f>
        <v>1</v>
      </c>
      <c r="S52" s="3">
        <f>IF(OR('5. Trigger species (global)'!D55=lookups!$E$43,'5. Trigger species (global)'!D55=lookups!$E$44),1,0)</f>
        <v>0</v>
      </c>
      <c r="T52" s="3">
        <f>IF('5. Trigger species (global)'!D55=lookups!$E$42,1,0)</f>
        <v>0</v>
      </c>
      <c r="U52" s="3">
        <f>IF(AND(S52=1,'5. Trigger species (global)'!$E$5=lookups!$H$3),1,0)</f>
        <v>0</v>
      </c>
      <c r="V52" s="3">
        <f>IF(AND(T52=1,'5. Trigger species (global)'!$E$5=lookups!$H$3),1,0)</f>
        <v>0</v>
      </c>
      <c r="W52" s="3" t="e">
        <f>IF(AND(S52=1,('6. Trigger species (at site)'!E57/(('5. Trigger species (global)'!I55))&gt;=0.005),'6. Trigger species (at site)'!C57&gt;4),1,0)</f>
        <v>#DIV/0!</v>
      </c>
      <c r="X52" s="28" t="e">
        <f>IF(AND(S52=1,('6. Trigger species (at site)'!F57/(('5. Trigger species (global)'!H55))&gt;=0.005),'6. Trigger species (at site)'!C57&gt;4),1,0)</f>
        <v>#DIV/0!</v>
      </c>
      <c r="Y52" s="3" t="e">
        <f>IF(AND(S52=1,('6. Trigger species (at site)'!G57/('5. Trigger species (global)'!G55)&gt;=0.005),'6. Trigger species (at site)'!C57&gt;4),1,0)</f>
        <v>#DIV/0!</v>
      </c>
      <c r="Z52" s="28" t="e">
        <f>IF(AND(T52=1,('6. Trigger species (at site)'!E57/('5. Trigger species (global)'!I55)&gt;=0.01),'6. Trigger species (at site)'!C57&gt;9),1,0)</f>
        <v>#DIV/0!</v>
      </c>
      <c r="AA52" s="28" t="e">
        <f>IF(AND(T52=1,('6. Trigger species (at site)'!F57/('5. Trigger species (global)'!H55)&gt;=0.01),'6. Trigger species (at site)'!C57&gt;9),1,0)</f>
        <v>#DIV/0!</v>
      </c>
      <c r="AB52" s="28" t="e">
        <f>IF(AND(T52=1,('6. Trigger species (at site)'!G57/('5. Trigger species (global)'!G55)&gt;=0.01),'6. Trigger species (at site)'!C57&gt;9),1,0)</f>
        <v>#DIV/0!</v>
      </c>
      <c r="AC52" s="3" t="e">
        <f>IF(AND(S52=1,('6. Trigger species (at site)'!E57/('5. Trigger species (global)'!I55)&gt;=0.001),'6. Trigger species (at site)'!C57&gt;4,'5. Trigger species (global)'!E55=lookups!$F$3),1,0)</f>
        <v>#DIV/0!</v>
      </c>
      <c r="AD52" s="28" t="e">
        <f>IF(AND(S52=1,('6. Trigger species (at site)'!F57/('5. Trigger species (global)'!H55)&gt;=0.001),'6. Trigger species (at site)'!D57&gt;4,'5. Trigger species (global)'!E55=lookups!$F$3),1,0)</f>
        <v>#DIV/0!</v>
      </c>
      <c r="AE52" s="3" t="e">
        <f>IF(AND(S52=1,('6. Trigger species (at site)'!G57/('5. Trigger species (global)'!G55)&gt;=0.001),'6. Trigger species (at site)'!C57&gt;4,'5. Trigger species (global)'!E55=lookups!$F$3),1,0)</f>
        <v>#DIV/0!</v>
      </c>
      <c r="AF52" s="28" t="e">
        <f>IF(AND(T52=1,('6. Trigger species (at site)'!E57/('5. Trigger species (global)'!I55)&gt;=0.002),'6. Trigger species (at site)'!C57&gt;9,'5. Trigger species (global)'!E55=lookups!$F$3),1,0)</f>
        <v>#DIV/0!</v>
      </c>
      <c r="AG52" s="28" t="e">
        <f>IF(AND(T52=1,('6. Trigger species (at site)'!F57/('5. Trigger species (global)'!H55)&gt;=0.002),'6. Trigger species (at site)'!D57&gt;9,'5. Trigger species (global)'!E55=lookups!$F$3),1,0)</f>
        <v>#DIV/0!</v>
      </c>
      <c r="AH52" s="28" t="e">
        <f>IF(AND(T52=1,('6. Trigger species (at site)'!G57/('5. Trigger species (global)'!G55)&gt;=0.002),'6. Trigger species (at site)'!C57&gt;9,'5. Trigger species (global)'!E55=lookups!$F$3),1,0)</f>
        <v>#DIV/0!</v>
      </c>
      <c r="AI52" s="3" t="e">
        <f>IF(AND(S52=1,('6. Trigger species (at site)'!E57/('5. Trigger species (global)'!I55)&gt;=0.95)),1,0)</f>
        <v>#DIV/0!</v>
      </c>
      <c r="AJ52" s="3" t="e">
        <f>IF(AND(S52=1,('6. Trigger species (at site)'!F57/('5. Trigger species (global)'!H55)&gt;=0.95)),1,0)</f>
        <v>#DIV/0!</v>
      </c>
      <c r="AK52" s="3" t="e">
        <f>IF(AND(S52=1,('6. Trigger species (at site)'!G57/('5. Trigger species (global)'!G55)&gt;=0.95)),1,0)</f>
        <v>#DIV/0!</v>
      </c>
      <c r="AL52" s="3" t="e">
        <f>IF(AND('6. Trigger species (at site)'!E57/('5. Trigger species (global)'!I55)&gt;=0.1,'6. Trigger species (at site)'!C57&gt;9,$R52=1),1,0)</f>
        <v>#DIV/0!</v>
      </c>
      <c r="AM52" s="3" t="e">
        <f>IF(AND('6. Trigger species (at site)'!F57/('5. Trigger species (global)'!H55)&gt;=0.1,'6. Trigger species (at site)'!D57&gt;9,$R52=1),1,0)</f>
        <v>#DIV/0!</v>
      </c>
      <c r="AN52" s="3" t="e">
        <f>IF(AND('6. Trigger species (at site)'!G57/('5. Trigger species (global)'!G55)&gt;=0.1,'6. Trigger species (at site)'!C57&gt;9,R52=1),1,0)</f>
        <v>#DIV/0!</v>
      </c>
      <c r="AO52" s="3" t="e">
        <f>IF(AND('5. Trigger species (global)'!$K55=lookups!$F$3,'6. Trigger species (at site)'!E57/('5. Trigger species (global)'!I55)&gt;=0.01,R52=1),1,0)</f>
        <v>#DIV/0!</v>
      </c>
      <c r="AP52" s="3" t="e">
        <f>IF(AND('5. Trigger species (global)'!$K55=lookups!$F$3,'6. Trigger species (at site)'!F57/('5. Trigger species (global)'!H55)&gt;=0.01,R52=1),1,0)</f>
        <v>#DIV/0!</v>
      </c>
      <c r="AQ52" s="3" t="e">
        <f>IF(AND('5. Trigger species (global)'!$K55=lookups!$F$3,'6. Trigger species (at site)'!G57/('5. Trigger species (global)'!G55)&gt;=0.01,R52=1),1,0)</f>
        <v>#DIV/0!</v>
      </c>
      <c r="AR52" s="3" t="e">
        <f>IF(AND(R52=1,BH52=$O$24,'5. Trigger species (global)'!L55=lookups!$F$3,'6. Trigger species (at site)'!E57/('5. Trigger species (global)'!I55)&gt;=0.005),1,0)</f>
        <v>#N/A</v>
      </c>
      <c r="AS52" s="3" t="e">
        <f>IF(AND(R52=1,BH52=$O$24,'5. Trigger species (global)'!L55=lookups!$F$3,'6. Trigger species (at site)'!F57/('5. Trigger species (global)'!H55)&gt;=0.005),1,0)</f>
        <v>#N/A</v>
      </c>
      <c r="AT52" s="3" t="e">
        <f>IF(AND(R52=1,BH52=$O$24,'5. Trigger species (global)'!L55=lookups!$F$3,'6. Trigger species (at site)'!G57/('5. Trigger species (global)'!G55)&gt;=0.005),1,0)</f>
        <v>#N/A</v>
      </c>
      <c r="AU52" s="3" t="e">
        <f>IF(AND('6. Trigger species (at site)'!C57&gt;=5,BH52=$O$25,'5. Trigger species (global)'!L55=lookups!$F$3),1,0)</f>
        <v>#N/A</v>
      </c>
      <c r="AV52" s="3">
        <f>IF(AND(R52=1,'6. Trigger species (at site)'!Y57=1),1,0)</f>
        <v>0</v>
      </c>
      <c r="AW52" s="3" t="e">
        <f>IF(AND('6. Trigger species (at site)'!Z57=1,'6. Trigger species (at site)'!E57/('5. Trigger species (global)'!I55)&gt;=0.01,'5. Trigger species (global)'!F55=lookups!$H$9),1,0)</f>
        <v>#DIV/0!</v>
      </c>
      <c r="AX52" s="3" t="e">
        <f>IF(AND('6. Trigger species (at site)'!Z57=1,'6. Trigger species (at site)'!F57/('5. Trigger species (global)'!H55)&gt;=0.01,'5. Trigger species (global)'!F55=lookups!$H$9),1,0)</f>
        <v>#DIV/0!</v>
      </c>
      <c r="AY52" s="3" t="e">
        <f>IF(AND('6. Trigger species (at site)'!Z57=1,'6. Trigger species (at site)'!G57/('5. Trigger species (global)'!G55)&gt;=0.01,'5. Trigger species (global)'!F55=lookups!$H$9),1,0)</f>
        <v>#DIV/0!</v>
      </c>
      <c r="AZ52" s="3">
        <f>IF(AND('6. Trigger species (at site)'!Z57=1,'6. Trigger species (at site)'!AA57=1,'5. Trigger species (global)'!F55=lookups!$H$9),1,0)</f>
        <v>0</v>
      </c>
      <c r="BA52" s="3" t="e">
        <f>IF(AND('6. Trigger species (at site)'!L57=lookups!$G$41,'6. Trigger species (at site)'!D57=lookups!$H$9,('6. Trigger species (at site)'!E57/('5. Trigger species (global)'!I55))&gt;=0.1),1,0)</f>
        <v>#DIV/0!</v>
      </c>
      <c r="BB52" s="3" t="e">
        <f>IF(AND('6. Trigger species (at site)'!L57=lookups!$G$41,'6. Trigger species (at site)'!D57=lookups!$H$9,('6. Trigger species (at site)'!F57/('5. Trigger species (global)'!H55))&gt;=0.1),1,0)</f>
        <v>#DIV/0!</v>
      </c>
      <c r="BC52" s="3" t="e">
        <f>IF(AND('6. Trigger species (at site)'!L57=lookups!$G$41,'6. Trigger species (at site)'!D57=lookups!$H$9,('6. Trigger species (at site)'!G57/('5. Trigger species (global)'!G55))&gt;=0.1),1,0)</f>
        <v>#DIV/0!</v>
      </c>
      <c r="BD52" s="3" t="e">
        <f>IF(AND('6. Trigger species (at site)'!L57=lookups!$G$42,'6. Trigger species (at site)'!D57=lookups!$H$9,('6. Trigger species (at site)'!E57/('5. Trigger species (global)'!I55))&gt;=0.1),1,0)</f>
        <v>#DIV/0!</v>
      </c>
      <c r="BE52" s="3" t="e">
        <f>IF(AND('6. Trigger species (at site)'!L57=lookups!$G$42,'6. Trigger species (at site)'!D57=lookups!$H$9,('6. Trigger species (at site)'!F57/('5. Trigger species (global)'!H55))&gt;=0.1),1,0)</f>
        <v>#DIV/0!</v>
      </c>
      <c r="BF52" s="3" t="e">
        <f>IF(AND('6. Trigger species (at site)'!L57=lookups!$G$42,'6. Trigger species (at site)'!D57=lookups!$H$9,('6. Trigger species (at site)'!G57/('5. Trigger species (global)'!G55))&gt;=0.1),1,0)</f>
        <v>#DIV/0!</v>
      </c>
      <c r="BG52" s="3">
        <f>'5. Trigger species (global)'!C55</f>
        <v>0</v>
      </c>
      <c r="BH52" s="3" t="e">
        <f t="shared" si="4"/>
        <v>#N/A</v>
      </c>
      <c r="CE52" s="3">
        <f>'5. Trigger species (global)'!F56</f>
        <v>0</v>
      </c>
      <c r="CF52" s="3">
        <f t="shared" si="1"/>
        <v>1</v>
      </c>
      <c r="CG52" s="3" t="str">
        <f>'6. Trigger species (at site)'!L58</f>
        <v>Regularly held by site</v>
      </c>
      <c r="CH52" s="3">
        <f t="shared" si="2"/>
        <v>1</v>
      </c>
      <c r="CI52" s="3">
        <f t="shared" si="3"/>
        <v>0</v>
      </c>
    </row>
    <row r="53" spans="1:87" x14ac:dyDescent="0.25">
      <c r="A53" s="3" t="s">
        <v>75</v>
      </c>
      <c r="E53" s="3" t="s">
        <v>660</v>
      </c>
      <c r="H53" s="3" t="s">
        <v>825</v>
      </c>
      <c r="L53" s="36" t="s">
        <v>485</v>
      </c>
      <c r="R53" s="3">
        <f>'6. Trigger species (at site)'!X58</f>
        <v>1</v>
      </c>
      <c r="S53" s="3">
        <f>IF(OR('5. Trigger species (global)'!D56=lookups!$E$43,'5. Trigger species (global)'!D56=lookups!$E$44),1,0)</f>
        <v>0</v>
      </c>
      <c r="T53" s="3">
        <f>IF('5. Trigger species (global)'!D56=lookups!$E$42,1,0)</f>
        <v>0</v>
      </c>
      <c r="U53" s="3">
        <f>IF(AND(S53=1,'5. Trigger species (global)'!$E$5=lookups!$H$3),1,0)</f>
        <v>0</v>
      </c>
      <c r="V53" s="3">
        <f>IF(AND(T53=1,'5. Trigger species (global)'!$E$5=lookups!$H$3),1,0)</f>
        <v>0</v>
      </c>
      <c r="W53" s="3" t="e">
        <f>IF(AND(S53=1,('6. Trigger species (at site)'!E58/(('5. Trigger species (global)'!I56))&gt;=0.005),'6. Trigger species (at site)'!C58&gt;4),1,0)</f>
        <v>#DIV/0!</v>
      </c>
      <c r="X53" s="28" t="e">
        <f>IF(AND(S53=1,('6. Trigger species (at site)'!F58/(('5. Trigger species (global)'!H56))&gt;=0.005),'6. Trigger species (at site)'!C58&gt;4),1,0)</f>
        <v>#DIV/0!</v>
      </c>
      <c r="Y53" s="3" t="e">
        <f>IF(AND(S53=1,('6. Trigger species (at site)'!G58/('5. Trigger species (global)'!G56)&gt;=0.005),'6. Trigger species (at site)'!C58&gt;4),1,0)</f>
        <v>#DIV/0!</v>
      </c>
      <c r="Z53" s="28" t="e">
        <f>IF(AND(T53=1,('6. Trigger species (at site)'!E58/('5. Trigger species (global)'!I56)&gt;=0.01),'6. Trigger species (at site)'!C58&gt;9),1,0)</f>
        <v>#DIV/0!</v>
      </c>
      <c r="AA53" s="28" t="e">
        <f>IF(AND(T53=1,('6. Trigger species (at site)'!F58/('5. Trigger species (global)'!H56)&gt;=0.01),'6. Trigger species (at site)'!C58&gt;9),1,0)</f>
        <v>#DIV/0!</v>
      </c>
      <c r="AB53" s="28" t="e">
        <f>IF(AND(T53=1,('6. Trigger species (at site)'!G58/('5. Trigger species (global)'!G56)&gt;=0.01),'6. Trigger species (at site)'!C58&gt;9),1,0)</f>
        <v>#DIV/0!</v>
      </c>
      <c r="AC53" s="3" t="e">
        <f>IF(AND(S53=1,('6. Trigger species (at site)'!E58/('5. Trigger species (global)'!I56)&gt;=0.001),'6. Trigger species (at site)'!C58&gt;4,'5. Trigger species (global)'!E56=lookups!$F$3),1,0)</f>
        <v>#DIV/0!</v>
      </c>
      <c r="AD53" s="28" t="e">
        <f>IF(AND(S53=1,('6. Trigger species (at site)'!F58/('5. Trigger species (global)'!H56)&gt;=0.001),'6. Trigger species (at site)'!D58&gt;4,'5. Trigger species (global)'!E56=lookups!$F$3),1,0)</f>
        <v>#DIV/0!</v>
      </c>
      <c r="AE53" s="3" t="e">
        <f>IF(AND(S53=1,('6. Trigger species (at site)'!G58/('5. Trigger species (global)'!G56)&gt;=0.001),'6. Trigger species (at site)'!C58&gt;4,'5. Trigger species (global)'!E56=lookups!$F$3),1,0)</f>
        <v>#DIV/0!</v>
      </c>
      <c r="AF53" s="28" t="e">
        <f>IF(AND(T53=1,('6. Trigger species (at site)'!E58/('5. Trigger species (global)'!I56)&gt;=0.002),'6. Trigger species (at site)'!C58&gt;9,'5. Trigger species (global)'!E56=lookups!$F$3),1,0)</f>
        <v>#DIV/0!</v>
      </c>
      <c r="AG53" s="28" t="e">
        <f>IF(AND(T53=1,('6. Trigger species (at site)'!F58/('5. Trigger species (global)'!H56)&gt;=0.002),'6. Trigger species (at site)'!D58&gt;9,'5. Trigger species (global)'!E56=lookups!$F$3),1,0)</f>
        <v>#DIV/0!</v>
      </c>
      <c r="AH53" s="28" t="e">
        <f>IF(AND(T53=1,('6. Trigger species (at site)'!G58/('5. Trigger species (global)'!G56)&gt;=0.002),'6. Trigger species (at site)'!C58&gt;9,'5. Trigger species (global)'!E56=lookups!$F$3),1,0)</f>
        <v>#DIV/0!</v>
      </c>
      <c r="AI53" s="3" t="e">
        <f>IF(AND(S53=1,('6. Trigger species (at site)'!E58/('5. Trigger species (global)'!I56)&gt;=0.95)),1,0)</f>
        <v>#DIV/0!</v>
      </c>
      <c r="AJ53" s="3" t="e">
        <f>IF(AND(S53=1,('6. Trigger species (at site)'!F58/('5. Trigger species (global)'!H56)&gt;=0.95)),1,0)</f>
        <v>#DIV/0!</v>
      </c>
      <c r="AK53" s="3" t="e">
        <f>IF(AND(S53=1,('6. Trigger species (at site)'!G58/('5. Trigger species (global)'!G56)&gt;=0.95)),1,0)</f>
        <v>#DIV/0!</v>
      </c>
      <c r="AL53" s="3" t="e">
        <f>IF(AND('6. Trigger species (at site)'!E58/('5. Trigger species (global)'!I56)&gt;=0.1,'6. Trigger species (at site)'!C58&gt;9,$R53=1),1,0)</f>
        <v>#DIV/0!</v>
      </c>
      <c r="AM53" s="3" t="e">
        <f>IF(AND('6. Trigger species (at site)'!F58/('5. Trigger species (global)'!H56)&gt;=0.1,'6. Trigger species (at site)'!D58&gt;9,$R53=1),1,0)</f>
        <v>#DIV/0!</v>
      </c>
      <c r="AN53" s="3" t="e">
        <f>IF(AND('6. Trigger species (at site)'!G58/('5. Trigger species (global)'!G56)&gt;=0.1,'6. Trigger species (at site)'!C58&gt;9,R53=1),1,0)</f>
        <v>#DIV/0!</v>
      </c>
      <c r="AO53" s="3" t="e">
        <f>IF(AND('5. Trigger species (global)'!$K56=lookups!$F$3,'6. Trigger species (at site)'!E58/('5. Trigger species (global)'!I56)&gt;=0.01,R53=1),1,0)</f>
        <v>#DIV/0!</v>
      </c>
      <c r="AP53" s="3" t="e">
        <f>IF(AND('5. Trigger species (global)'!$K56=lookups!$F$3,'6. Trigger species (at site)'!F58/('5. Trigger species (global)'!H56)&gt;=0.01,R53=1),1,0)</f>
        <v>#DIV/0!</v>
      </c>
      <c r="AQ53" s="3" t="e">
        <f>IF(AND('5. Trigger species (global)'!$K56=lookups!$F$3,'6. Trigger species (at site)'!G58/('5. Trigger species (global)'!G56)&gt;=0.01,R53=1),1,0)</f>
        <v>#DIV/0!</v>
      </c>
      <c r="AR53" s="3" t="e">
        <f>IF(AND(R53=1,BH53=$O$24,'5. Trigger species (global)'!L56=lookups!$F$3,'6. Trigger species (at site)'!E58/('5. Trigger species (global)'!I56)&gt;=0.005),1,0)</f>
        <v>#N/A</v>
      </c>
      <c r="AS53" s="3" t="e">
        <f>IF(AND(R53=1,BH53=$O$24,'5. Trigger species (global)'!L56=lookups!$F$3,'6. Trigger species (at site)'!F58/('5. Trigger species (global)'!H56)&gt;=0.005),1,0)</f>
        <v>#N/A</v>
      </c>
      <c r="AT53" s="3" t="e">
        <f>IF(AND(R53=1,BH53=$O$24,'5. Trigger species (global)'!L56=lookups!$F$3,'6. Trigger species (at site)'!G58/('5. Trigger species (global)'!G56)&gt;=0.005),1,0)</f>
        <v>#N/A</v>
      </c>
      <c r="AU53" s="3" t="e">
        <f>IF(AND('6. Trigger species (at site)'!C58&gt;=5,BH53=$O$25,'5. Trigger species (global)'!L56=lookups!$F$3),1,0)</f>
        <v>#N/A</v>
      </c>
      <c r="AV53" s="3">
        <f>IF(AND(R53=1,'6. Trigger species (at site)'!Y58=1),1,0)</f>
        <v>0</v>
      </c>
      <c r="AW53" s="3" t="e">
        <f>IF(AND('6. Trigger species (at site)'!Z58=1,'6. Trigger species (at site)'!E58/('5. Trigger species (global)'!I56)&gt;=0.01,'5. Trigger species (global)'!F56=lookups!$H$9),1,0)</f>
        <v>#DIV/0!</v>
      </c>
      <c r="AX53" s="3" t="e">
        <f>IF(AND('6. Trigger species (at site)'!Z58=1,'6. Trigger species (at site)'!F58/('5. Trigger species (global)'!H56)&gt;=0.01,'5. Trigger species (global)'!F56=lookups!$H$9),1,0)</f>
        <v>#DIV/0!</v>
      </c>
      <c r="AY53" s="3" t="e">
        <f>IF(AND('6. Trigger species (at site)'!Z58=1,'6. Trigger species (at site)'!G58/('5. Trigger species (global)'!G56)&gt;=0.01,'5. Trigger species (global)'!F56=lookups!$H$9),1,0)</f>
        <v>#DIV/0!</v>
      </c>
      <c r="AZ53" s="3">
        <f>IF(AND('6. Trigger species (at site)'!Z58=1,'6. Trigger species (at site)'!AA58=1,'5. Trigger species (global)'!F56=lookups!$H$9),1,0)</f>
        <v>0</v>
      </c>
      <c r="BA53" s="3" t="e">
        <f>IF(AND('6. Trigger species (at site)'!L58=lookups!$G$41,'6. Trigger species (at site)'!D58=lookups!$H$9,('6. Trigger species (at site)'!E58/('5. Trigger species (global)'!I56))&gt;=0.1),1,0)</f>
        <v>#DIV/0!</v>
      </c>
      <c r="BB53" s="3" t="e">
        <f>IF(AND('6. Trigger species (at site)'!L58=lookups!$G$41,'6. Trigger species (at site)'!D58=lookups!$H$9,('6. Trigger species (at site)'!F58/('5. Trigger species (global)'!H56))&gt;=0.1),1,0)</f>
        <v>#DIV/0!</v>
      </c>
      <c r="BC53" s="3" t="e">
        <f>IF(AND('6. Trigger species (at site)'!L58=lookups!$G$41,'6. Trigger species (at site)'!D58=lookups!$H$9,('6. Trigger species (at site)'!G58/('5. Trigger species (global)'!G56))&gt;=0.1),1,0)</f>
        <v>#DIV/0!</v>
      </c>
      <c r="BD53" s="3" t="e">
        <f>IF(AND('6. Trigger species (at site)'!L58=lookups!$G$42,'6. Trigger species (at site)'!D58=lookups!$H$9,('6. Trigger species (at site)'!E58/('5. Trigger species (global)'!I56))&gt;=0.1),1,0)</f>
        <v>#DIV/0!</v>
      </c>
      <c r="BE53" s="3" t="e">
        <f>IF(AND('6. Trigger species (at site)'!L58=lookups!$G$42,'6. Trigger species (at site)'!D58=lookups!$H$9,('6. Trigger species (at site)'!F58/('5. Trigger species (global)'!H56))&gt;=0.1),1,0)</f>
        <v>#DIV/0!</v>
      </c>
      <c r="BF53" s="3" t="e">
        <f>IF(AND('6. Trigger species (at site)'!L58=lookups!$G$42,'6. Trigger species (at site)'!D58=lookups!$H$9,('6. Trigger species (at site)'!G58/('5. Trigger species (global)'!G56))&gt;=0.1),1,0)</f>
        <v>#DIV/0!</v>
      </c>
      <c r="BG53" s="3">
        <f>'5. Trigger species (global)'!C56</f>
        <v>0</v>
      </c>
      <c r="BH53" s="3" t="e">
        <f t="shared" si="4"/>
        <v>#N/A</v>
      </c>
      <c r="CE53" s="3">
        <f>'5. Trigger species (global)'!F57</f>
        <v>0</v>
      </c>
      <c r="CF53" s="3">
        <f t="shared" si="1"/>
        <v>1</v>
      </c>
      <c r="CG53" s="3" t="str">
        <f>'6. Trigger species (at site)'!L59</f>
        <v>Regularly held by site</v>
      </c>
      <c r="CH53" s="3">
        <f t="shared" si="2"/>
        <v>1</v>
      </c>
      <c r="CI53" s="3">
        <f t="shared" si="3"/>
        <v>0</v>
      </c>
    </row>
    <row r="54" spans="1:87" x14ac:dyDescent="0.25">
      <c r="A54" s="3" t="s">
        <v>76</v>
      </c>
      <c r="E54" s="3" t="s">
        <v>661</v>
      </c>
      <c r="H54" s="3" t="s">
        <v>826</v>
      </c>
      <c r="L54" s="36" t="s">
        <v>44</v>
      </c>
      <c r="R54" s="3">
        <f>'6. Trigger species (at site)'!X59</f>
        <v>1</v>
      </c>
      <c r="S54" s="3">
        <f>IF(OR('5. Trigger species (global)'!D57=lookups!$E$43,'5. Trigger species (global)'!D57=lookups!$E$44),1,0)</f>
        <v>0</v>
      </c>
      <c r="T54" s="3">
        <f>IF('5. Trigger species (global)'!D57=lookups!$E$42,1,0)</f>
        <v>0</v>
      </c>
      <c r="U54" s="3">
        <f>IF(AND(S54=1,'5. Trigger species (global)'!$E$5=lookups!$H$3),1,0)</f>
        <v>0</v>
      </c>
      <c r="V54" s="3">
        <f>IF(AND(T54=1,'5. Trigger species (global)'!$E$5=lookups!$H$3),1,0)</f>
        <v>0</v>
      </c>
      <c r="W54" s="3" t="e">
        <f>IF(AND(S54=1,('6. Trigger species (at site)'!E59/(('5. Trigger species (global)'!I57))&gt;=0.005),'6. Trigger species (at site)'!C59&gt;4),1,0)</f>
        <v>#DIV/0!</v>
      </c>
      <c r="X54" s="28" t="e">
        <f>IF(AND(S54=1,('6. Trigger species (at site)'!F59/(('5. Trigger species (global)'!H57))&gt;=0.005),'6. Trigger species (at site)'!C59&gt;4),1,0)</f>
        <v>#DIV/0!</v>
      </c>
      <c r="Y54" s="3" t="e">
        <f>IF(AND(S54=1,('6. Trigger species (at site)'!G59/('5. Trigger species (global)'!G57)&gt;=0.005),'6. Trigger species (at site)'!C59&gt;4),1,0)</f>
        <v>#DIV/0!</v>
      </c>
      <c r="Z54" s="28" t="e">
        <f>IF(AND(T54=1,('6. Trigger species (at site)'!E59/('5. Trigger species (global)'!I57)&gt;=0.01),'6. Trigger species (at site)'!C59&gt;9),1,0)</f>
        <v>#DIV/0!</v>
      </c>
      <c r="AA54" s="28" t="e">
        <f>IF(AND(T54=1,('6. Trigger species (at site)'!F59/('5. Trigger species (global)'!H57)&gt;=0.01),'6. Trigger species (at site)'!C59&gt;9),1,0)</f>
        <v>#DIV/0!</v>
      </c>
      <c r="AB54" s="28" t="e">
        <f>IF(AND(T54=1,('6. Trigger species (at site)'!G59/('5. Trigger species (global)'!G57)&gt;=0.01),'6. Trigger species (at site)'!C59&gt;9),1,0)</f>
        <v>#DIV/0!</v>
      </c>
      <c r="AC54" s="3" t="e">
        <f>IF(AND(S54=1,('6. Trigger species (at site)'!E59/('5. Trigger species (global)'!I57)&gt;=0.001),'6. Trigger species (at site)'!C59&gt;4,'5. Trigger species (global)'!E57=lookups!$F$3),1,0)</f>
        <v>#DIV/0!</v>
      </c>
      <c r="AD54" s="28" t="e">
        <f>IF(AND(S54=1,('6. Trigger species (at site)'!F59/('5. Trigger species (global)'!H57)&gt;=0.001),'6. Trigger species (at site)'!D59&gt;4,'5. Trigger species (global)'!E57=lookups!$F$3),1,0)</f>
        <v>#DIV/0!</v>
      </c>
      <c r="AE54" s="3" t="e">
        <f>IF(AND(S54=1,('6. Trigger species (at site)'!G59/('5. Trigger species (global)'!G57)&gt;=0.001),'6. Trigger species (at site)'!C59&gt;4,'5. Trigger species (global)'!E57=lookups!$F$3),1,0)</f>
        <v>#DIV/0!</v>
      </c>
      <c r="AF54" s="28" t="e">
        <f>IF(AND(T54=1,('6. Trigger species (at site)'!E59/('5. Trigger species (global)'!I57)&gt;=0.002),'6. Trigger species (at site)'!C59&gt;9,'5. Trigger species (global)'!E57=lookups!$F$3),1,0)</f>
        <v>#DIV/0!</v>
      </c>
      <c r="AG54" s="28" t="e">
        <f>IF(AND(T54=1,('6. Trigger species (at site)'!F59/('5. Trigger species (global)'!H57)&gt;=0.002),'6. Trigger species (at site)'!D59&gt;9,'5. Trigger species (global)'!E57=lookups!$F$3),1,0)</f>
        <v>#DIV/0!</v>
      </c>
      <c r="AH54" s="28" t="e">
        <f>IF(AND(T54=1,('6. Trigger species (at site)'!G59/('5. Trigger species (global)'!G57)&gt;=0.002),'6. Trigger species (at site)'!C59&gt;9,'5. Trigger species (global)'!E57=lookups!$F$3),1,0)</f>
        <v>#DIV/0!</v>
      </c>
      <c r="AI54" s="3" t="e">
        <f>IF(AND(S54=1,('6. Trigger species (at site)'!E59/('5. Trigger species (global)'!I57)&gt;=0.95)),1,0)</f>
        <v>#DIV/0!</v>
      </c>
      <c r="AJ54" s="3" t="e">
        <f>IF(AND(S54=1,('6. Trigger species (at site)'!F59/('5. Trigger species (global)'!H57)&gt;=0.95)),1,0)</f>
        <v>#DIV/0!</v>
      </c>
      <c r="AK54" s="3" t="e">
        <f>IF(AND(S54=1,('6. Trigger species (at site)'!G59/('5. Trigger species (global)'!G57)&gt;=0.95)),1,0)</f>
        <v>#DIV/0!</v>
      </c>
      <c r="AL54" s="3" t="e">
        <f>IF(AND('6. Trigger species (at site)'!E59/('5. Trigger species (global)'!I57)&gt;=0.1,'6. Trigger species (at site)'!C59&gt;9,$R54=1),1,0)</f>
        <v>#DIV/0!</v>
      </c>
      <c r="AM54" s="3" t="e">
        <f>IF(AND('6. Trigger species (at site)'!F59/('5. Trigger species (global)'!H57)&gt;=0.1,'6. Trigger species (at site)'!D59&gt;9,$R54=1),1,0)</f>
        <v>#DIV/0!</v>
      </c>
      <c r="AN54" s="3" t="e">
        <f>IF(AND('6. Trigger species (at site)'!G59/('5. Trigger species (global)'!G57)&gt;=0.1,'6. Trigger species (at site)'!C59&gt;9,R54=1),1,0)</f>
        <v>#DIV/0!</v>
      </c>
      <c r="AO54" s="3" t="e">
        <f>IF(AND('5. Trigger species (global)'!$K57=lookups!$F$3,'6. Trigger species (at site)'!E59/('5. Trigger species (global)'!I57)&gt;=0.01,R54=1),1,0)</f>
        <v>#DIV/0!</v>
      </c>
      <c r="AP54" s="3" t="e">
        <f>IF(AND('5. Trigger species (global)'!$K57=lookups!$F$3,'6. Trigger species (at site)'!F59/('5. Trigger species (global)'!H57)&gt;=0.01,R54=1),1,0)</f>
        <v>#DIV/0!</v>
      </c>
      <c r="AQ54" s="3" t="e">
        <f>IF(AND('5. Trigger species (global)'!$K57=lookups!$F$3,'6. Trigger species (at site)'!G59/('5. Trigger species (global)'!G57)&gt;=0.01,R54=1),1,0)</f>
        <v>#DIV/0!</v>
      </c>
      <c r="AR54" s="3" t="e">
        <f>IF(AND(R54=1,BH54=$O$24,'5. Trigger species (global)'!L57=lookups!$F$3,'6. Trigger species (at site)'!E59/('5. Trigger species (global)'!I57)&gt;=0.005),1,0)</f>
        <v>#N/A</v>
      </c>
      <c r="AS54" s="3" t="e">
        <f>IF(AND(R54=1,BH54=$O$24,'5. Trigger species (global)'!L57=lookups!$F$3,'6. Trigger species (at site)'!F59/('5. Trigger species (global)'!H57)&gt;=0.005),1,0)</f>
        <v>#N/A</v>
      </c>
      <c r="AT54" s="3" t="e">
        <f>IF(AND(R54=1,BH54=$O$24,'5. Trigger species (global)'!L57=lookups!$F$3,'6. Trigger species (at site)'!G59/('5. Trigger species (global)'!G57)&gt;=0.005),1,0)</f>
        <v>#N/A</v>
      </c>
      <c r="AU54" s="3" t="e">
        <f>IF(AND('6. Trigger species (at site)'!C59&gt;=5,BH54=$O$25,'5. Trigger species (global)'!L57=lookups!$F$3),1,0)</f>
        <v>#N/A</v>
      </c>
      <c r="AV54" s="3">
        <f>IF(AND(R54=1,'6. Trigger species (at site)'!Y59=1),1,0)</f>
        <v>0</v>
      </c>
      <c r="AW54" s="3" t="e">
        <f>IF(AND('6. Trigger species (at site)'!Z59=1,'6. Trigger species (at site)'!E59/('5. Trigger species (global)'!I57)&gt;=0.01,'5. Trigger species (global)'!F57=lookups!$H$9),1,0)</f>
        <v>#DIV/0!</v>
      </c>
      <c r="AX54" s="3" t="e">
        <f>IF(AND('6. Trigger species (at site)'!Z59=1,'6. Trigger species (at site)'!F59/('5. Trigger species (global)'!H57)&gt;=0.01,'5. Trigger species (global)'!F57=lookups!$H$9),1,0)</f>
        <v>#DIV/0!</v>
      </c>
      <c r="AY54" s="3" t="e">
        <f>IF(AND('6. Trigger species (at site)'!Z59=1,'6. Trigger species (at site)'!G59/('5. Trigger species (global)'!G57)&gt;=0.01,'5. Trigger species (global)'!F57=lookups!$H$9),1,0)</f>
        <v>#DIV/0!</v>
      </c>
      <c r="AZ54" s="3">
        <f>IF(AND('6. Trigger species (at site)'!Z59=1,'6. Trigger species (at site)'!AA59=1,'5. Trigger species (global)'!F57=lookups!$H$9),1,0)</f>
        <v>0</v>
      </c>
      <c r="BA54" s="3" t="e">
        <f>IF(AND('6. Trigger species (at site)'!L59=lookups!$G$41,'6. Trigger species (at site)'!D59=lookups!$H$9,('6. Trigger species (at site)'!E59/('5. Trigger species (global)'!I57))&gt;=0.1),1,0)</f>
        <v>#DIV/0!</v>
      </c>
      <c r="BB54" s="3" t="e">
        <f>IF(AND('6. Trigger species (at site)'!L59=lookups!$G$41,'6. Trigger species (at site)'!D59=lookups!$H$9,('6. Trigger species (at site)'!F59/('5. Trigger species (global)'!H57))&gt;=0.1),1,0)</f>
        <v>#DIV/0!</v>
      </c>
      <c r="BC54" s="3" t="e">
        <f>IF(AND('6. Trigger species (at site)'!L59=lookups!$G$41,'6. Trigger species (at site)'!D59=lookups!$H$9,('6. Trigger species (at site)'!G59/('5. Trigger species (global)'!G57))&gt;=0.1),1,0)</f>
        <v>#DIV/0!</v>
      </c>
      <c r="BD54" s="3" t="e">
        <f>IF(AND('6. Trigger species (at site)'!L59=lookups!$G$42,'6. Trigger species (at site)'!D59=lookups!$H$9,('6. Trigger species (at site)'!E59/('5. Trigger species (global)'!I57))&gt;=0.1),1,0)</f>
        <v>#DIV/0!</v>
      </c>
      <c r="BE54" s="3" t="e">
        <f>IF(AND('6. Trigger species (at site)'!L59=lookups!$G$42,'6. Trigger species (at site)'!D59=lookups!$H$9,('6. Trigger species (at site)'!F59/('5. Trigger species (global)'!H57))&gt;=0.1),1,0)</f>
        <v>#DIV/0!</v>
      </c>
      <c r="BF54" s="3" t="e">
        <f>IF(AND('6. Trigger species (at site)'!L59=lookups!$G$42,'6. Trigger species (at site)'!D59=lookups!$H$9,('6. Trigger species (at site)'!G59/('5. Trigger species (global)'!G57))&gt;=0.1),1,0)</f>
        <v>#DIV/0!</v>
      </c>
      <c r="BG54" s="3">
        <f>'5. Trigger species (global)'!C57</f>
        <v>0</v>
      </c>
      <c r="BH54" s="3" t="e">
        <f t="shared" si="4"/>
        <v>#N/A</v>
      </c>
      <c r="CE54" s="3">
        <f>'5. Trigger species (global)'!F58</f>
        <v>0</v>
      </c>
      <c r="CF54" s="3">
        <f t="shared" si="1"/>
        <v>1</v>
      </c>
      <c r="CG54" s="3" t="str">
        <f>'6. Trigger species (at site)'!L60</f>
        <v>Regularly held by site</v>
      </c>
      <c r="CH54" s="3">
        <f t="shared" si="2"/>
        <v>1</v>
      </c>
      <c r="CI54" s="3">
        <f t="shared" si="3"/>
        <v>0</v>
      </c>
    </row>
    <row r="55" spans="1:87" x14ac:dyDescent="0.25">
      <c r="A55" s="3" t="s">
        <v>77</v>
      </c>
      <c r="E55" s="3" t="s">
        <v>662</v>
      </c>
      <c r="L55" s="4" t="s">
        <v>478</v>
      </c>
      <c r="R55" s="3">
        <f>'6. Trigger species (at site)'!X60</f>
        <v>1</v>
      </c>
      <c r="S55" s="3">
        <f>IF(OR('5. Trigger species (global)'!D58=lookups!$E$43,'5. Trigger species (global)'!D58=lookups!$E$44),1,0)</f>
        <v>0</v>
      </c>
      <c r="T55" s="3">
        <f>IF('5. Trigger species (global)'!D58=lookups!$E$42,1,0)</f>
        <v>0</v>
      </c>
      <c r="U55" s="3">
        <f>IF(AND(S55=1,'5. Trigger species (global)'!$E$5=lookups!$H$3),1,0)</f>
        <v>0</v>
      </c>
      <c r="V55" s="3">
        <f>IF(AND(T55=1,'5. Trigger species (global)'!$E$5=lookups!$H$3),1,0)</f>
        <v>0</v>
      </c>
      <c r="W55" s="3" t="e">
        <f>IF(AND(S55=1,('6. Trigger species (at site)'!E60/(('5. Trigger species (global)'!I58))&gt;=0.005),'6. Trigger species (at site)'!C60&gt;4),1,0)</f>
        <v>#DIV/0!</v>
      </c>
      <c r="X55" s="28" t="e">
        <f>IF(AND(S55=1,('6. Trigger species (at site)'!F60/(('5. Trigger species (global)'!H58))&gt;=0.005),'6. Trigger species (at site)'!C60&gt;4),1,0)</f>
        <v>#DIV/0!</v>
      </c>
      <c r="Y55" s="3" t="e">
        <f>IF(AND(S55=1,('6. Trigger species (at site)'!G60/('5. Trigger species (global)'!G58)&gt;=0.005),'6. Trigger species (at site)'!C60&gt;4),1,0)</f>
        <v>#DIV/0!</v>
      </c>
      <c r="Z55" s="28" t="e">
        <f>IF(AND(T55=1,('6. Trigger species (at site)'!E60/('5. Trigger species (global)'!I58)&gt;=0.01),'6. Trigger species (at site)'!C60&gt;9),1,0)</f>
        <v>#DIV/0!</v>
      </c>
      <c r="AA55" s="28" t="e">
        <f>IF(AND(T55=1,('6. Trigger species (at site)'!F60/('5. Trigger species (global)'!H58)&gt;=0.01),'6. Trigger species (at site)'!C60&gt;9),1,0)</f>
        <v>#DIV/0!</v>
      </c>
      <c r="AB55" s="28" t="e">
        <f>IF(AND(T55=1,('6. Trigger species (at site)'!G60/('5. Trigger species (global)'!G58)&gt;=0.01),'6. Trigger species (at site)'!C60&gt;9),1,0)</f>
        <v>#DIV/0!</v>
      </c>
      <c r="AC55" s="3" t="e">
        <f>IF(AND(S55=1,('6. Trigger species (at site)'!E60/('5. Trigger species (global)'!I58)&gt;=0.001),'6. Trigger species (at site)'!C60&gt;4,'5. Trigger species (global)'!E58=lookups!$F$3),1,0)</f>
        <v>#DIV/0!</v>
      </c>
      <c r="AD55" s="28" t="e">
        <f>IF(AND(S55=1,('6. Trigger species (at site)'!F60/('5. Trigger species (global)'!H58)&gt;=0.001),'6. Trigger species (at site)'!D60&gt;4,'5. Trigger species (global)'!E58=lookups!$F$3),1,0)</f>
        <v>#DIV/0!</v>
      </c>
      <c r="AE55" s="3" t="e">
        <f>IF(AND(S55=1,('6. Trigger species (at site)'!G60/('5. Trigger species (global)'!G58)&gt;=0.001),'6. Trigger species (at site)'!C60&gt;4,'5. Trigger species (global)'!E58=lookups!$F$3),1,0)</f>
        <v>#DIV/0!</v>
      </c>
      <c r="AF55" s="28" t="e">
        <f>IF(AND(T55=1,('6. Trigger species (at site)'!E60/('5. Trigger species (global)'!I58)&gt;=0.002),'6. Trigger species (at site)'!C60&gt;9,'5. Trigger species (global)'!E58=lookups!$F$3),1,0)</f>
        <v>#DIV/0!</v>
      </c>
      <c r="AG55" s="28" t="e">
        <f>IF(AND(T55=1,('6. Trigger species (at site)'!F60/('5. Trigger species (global)'!H58)&gt;=0.002),'6. Trigger species (at site)'!D60&gt;9,'5. Trigger species (global)'!E58=lookups!$F$3),1,0)</f>
        <v>#DIV/0!</v>
      </c>
      <c r="AH55" s="28" t="e">
        <f>IF(AND(T55=1,('6. Trigger species (at site)'!G60/('5. Trigger species (global)'!G58)&gt;=0.002),'6. Trigger species (at site)'!C60&gt;9,'5. Trigger species (global)'!E58=lookups!$F$3),1,0)</f>
        <v>#DIV/0!</v>
      </c>
      <c r="AI55" s="3" t="e">
        <f>IF(AND(S55=1,('6. Trigger species (at site)'!E60/('5. Trigger species (global)'!I58)&gt;=0.95)),1,0)</f>
        <v>#DIV/0!</v>
      </c>
      <c r="AJ55" s="3" t="e">
        <f>IF(AND(S55=1,('6. Trigger species (at site)'!F60/('5. Trigger species (global)'!H58)&gt;=0.95)),1,0)</f>
        <v>#DIV/0!</v>
      </c>
      <c r="AK55" s="3" t="e">
        <f>IF(AND(S55=1,('6. Trigger species (at site)'!G60/('5. Trigger species (global)'!G58)&gt;=0.95)),1,0)</f>
        <v>#DIV/0!</v>
      </c>
      <c r="AL55" s="3" t="e">
        <f>IF(AND('6. Trigger species (at site)'!E60/('5. Trigger species (global)'!I58)&gt;=0.1,'6. Trigger species (at site)'!C60&gt;9,$R55=1),1,0)</f>
        <v>#DIV/0!</v>
      </c>
      <c r="AM55" s="3" t="e">
        <f>IF(AND('6. Trigger species (at site)'!F60/('5. Trigger species (global)'!H58)&gt;=0.1,'6. Trigger species (at site)'!D60&gt;9,$R55=1),1,0)</f>
        <v>#DIV/0!</v>
      </c>
      <c r="AN55" s="3" t="e">
        <f>IF(AND('6. Trigger species (at site)'!G60/('5. Trigger species (global)'!G58)&gt;=0.1,'6. Trigger species (at site)'!C60&gt;9,R55=1),1,0)</f>
        <v>#DIV/0!</v>
      </c>
      <c r="AO55" s="3" t="e">
        <f>IF(AND('5. Trigger species (global)'!$K58=lookups!$F$3,'6. Trigger species (at site)'!E60/('5. Trigger species (global)'!I58)&gt;=0.01,R55=1),1,0)</f>
        <v>#DIV/0!</v>
      </c>
      <c r="AP55" s="3" t="e">
        <f>IF(AND('5. Trigger species (global)'!$K58=lookups!$F$3,'6. Trigger species (at site)'!F60/('5. Trigger species (global)'!H58)&gt;=0.01,R55=1),1,0)</f>
        <v>#DIV/0!</v>
      </c>
      <c r="AQ55" s="3" t="e">
        <f>IF(AND('5. Trigger species (global)'!$K58=lookups!$F$3,'6. Trigger species (at site)'!G60/('5. Trigger species (global)'!G58)&gt;=0.01,R55=1),1,0)</f>
        <v>#DIV/0!</v>
      </c>
      <c r="AR55" s="3" t="e">
        <f>IF(AND(R55=1,BH55=$O$24,'5. Trigger species (global)'!L58=lookups!$F$3,'6. Trigger species (at site)'!E60/('5. Trigger species (global)'!I58)&gt;=0.005),1,0)</f>
        <v>#N/A</v>
      </c>
      <c r="AS55" s="3" t="e">
        <f>IF(AND(R55=1,BH55=$O$24,'5. Trigger species (global)'!L58=lookups!$F$3,'6. Trigger species (at site)'!F60/('5. Trigger species (global)'!H58)&gt;=0.005),1,0)</f>
        <v>#N/A</v>
      </c>
      <c r="AT55" s="3" t="e">
        <f>IF(AND(R55=1,BH55=$O$24,'5. Trigger species (global)'!L58=lookups!$F$3,'6. Trigger species (at site)'!G60/('5. Trigger species (global)'!G58)&gt;=0.005),1,0)</f>
        <v>#N/A</v>
      </c>
      <c r="AU55" s="3" t="e">
        <f>IF(AND('6. Trigger species (at site)'!C60&gt;=5,BH55=$O$25,'5. Trigger species (global)'!L58=lookups!$F$3),1,0)</f>
        <v>#N/A</v>
      </c>
      <c r="AV55" s="3">
        <f>IF(AND(R55=1,'6. Trigger species (at site)'!Y60=1),1,0)</f>
        <v>0</v>
      </c>
      <c r="AW55" s="3" t="e">
        <f>IF(AND('6. Trigger species (at site)'!Z60=1,'6. Trigger species (at site)'!E60/('5. Trigger species (global)'!I58)&gt;=0.01,'5. Trigger species (global)'!F58=lookups!$H$9),1,0)</f>
        <v>#DIV/0!</v>
      </c>
      <c r="AX55" s="3" t="e">
        <f>IF(AND('6. Trigger species (at site)'!Z60=1,'6. Trigger species (at site)'!F60/('5. Trigger species (global)'!H58)&gt;=0.01,'5. Trigger species (global)'!F58=lookups!$H$9),1,0)</f>
        <v>#DIV/0!</v>
      </c>
      <c r="AY55" s="3" t="e">
        <f>IF(AND('6. Trigger species (at site)'!Z60=1,'6. Trigger species (at site)'!G60/('5. Trigger species (global)'!G58)&gt;=0.01,'5. Trigger species (global)'!F58=lookups!$H$9),1,0)</f>
        <v>#DIV/0!</v>
      </c>
      <c r="AZ55" s="3">
        <f>IF(AND('6. Trigger species (at site)'!Z60=1,'6. Trigger species (at site)'!AA60=1,'5. Trigger species (global)'!F58=lookups!$H$9),1,0)</f>
        <v>0</v>
      </c>
      <c r="BA55" s="3" t="e">
        <f>IF(AND('6. Trigger species (at site)'!L60=lookups!$G$41,'6. Trigger species (at site)'!D60=lookups!$H$9,('6. Trigger species (at site)'!E60/('5. Trigger species (global)'!I58))&gt;=0.1),1,0)</f>
        <v>#DIV/0!</v>
      </c>
      <c r="BB55" s="3" t="e">
        <f>IF(AND('6. Trigger species (at site)'!L60=lookups!$G$41,'6. Trigger species (at site)'!D60=lookups!$H$9,('6. Trigger species (at site)'!F60/('5. Trigger species (global)'!H58))&gt;=0.1),1,0)</f>
        <v>#DIV/0!</v>
      </c>
      <c r="BC55" s="3" t="e">
        <f>IF(AND('6. Trigger species (at site)'!L60=lookups!$G$41,'6. Trigger species (at site)'!D60=lookups!$H$9,('6. Trigger species (at site)'!G60/('5. Trigger species (global)'!G58))&gt;=0.1),1,0)</f>
        <v>#DIV/0!</v>
      </c>
      <c r="BD55" s="3" t="e">
        <f>IF(AND('6. Trigger species (at site)'!L60=lookups!$G$42,'6. Trigger species (at site)'!D60=lookups!$H$9,('6. Trigger species (at site)'!E60/('5. Trigger species (global)'!I58))&gt;=0.1),1,0)</f>
        <v>#DIV/0!</v>
      </c>
      <c r="BE55" s="3" t="e">
        <f>IF(AND('6. Trigger species (at site)'!L60=lookups!$G$42,'6. Trigger species (at site)'!D60=lookups!$H$9,('6. Trigger species (at site)'!F60/('5. Trigger species (global)'!H58))&gt;=0.1),1,0)</f>
        <v>#DIV/0!</v>
      </c>
      <c r="BF55" s="3" t="e">
        <f>IF(AND('6. Trigger species (at site)'!L60=lookups!$G$42,'6. Trigger species (at site)'!D60=lookups!$H$9,('6. Trigger species (at site)'!G60/('5. Trigger species (global)'!G58))&gt;=0.1),1,0)</f>
        <v>#DIV/0!</v>
      </c>
      <c r="BG55" s="3">
        <f>'5. Trigger species (global)'!C58</f>
        <v>0</v>
      </c>
      <c r="BH55" s="3" t="e">
        <f t="shared" si="4"/>
        <v>#N/A</v>
      </c>
      <c r="CE55" s="3">
        <f>'5. Trigger species (global)'!F59</f>
        <v>0</v>
      </c>
      <c r="CF55" s="3">
        <f t="shared" si="1"/>
        <v>1</v>
      </c>
      <c r="CG55" s="3" t="str">
        <f>'6. Trigger species (at site)'!L61</f>
        <v>Regularly held by site</v>
      </c>
      <c r="CH55" s="3">
        <f t="shared" si="2"/>
        <v>1</v>
      </c>
      <c r="CI55" s="3">
        <f t="shared" si="3"/>
        <v>0</v>
      </c>
    </row>
    <row r="56" spans="1:87" x14ac:dyDescent="0.25">
      <c r="A56" s="3" t="s">
        <v>78</v>
      </c>
      <c r="E56" s="3" t="s">
        <v>663</v>
      </c>
      <c r="L56" s="36" t="s">
        <v>486</v>
      </c>
      <c r="R56" s="3">
        <f>'6. Trigger species (at site)'!X61</f>
        <v>1</v>
      </c>
      <c r="S56" s="3">
        <f>IF(OR('5. Trigger species (global)'!D59=lookups!$E$43,'5. Trigger species (global)'!D59=lookups!$E$44),1,0)</f>
        <v>0</v>
      </c>
      <c r="T56" s="3">
        <f>IF('5. Trigger species (global)'!D59=lookups!$E$42,1,0)</f>
        <v>0</v>
      </c>
      <c r="U56" s="3">
        <f>IF(AND(S56=1,'5. Trigger species (global)'!$E$5=lookups!$H$3),1,0)</f>
        <v>0</v>
      </c>
      <c r="V56" s="3">
        <f>IF(AND(T56=1,'5. Trigger species (global)'!$E$5=lookups!$H$3),1,0)</f>
        <v>0</v>
      </c>
      <c r="W56" s="3" t="e">
        <f>IF(AND(S56=1,('6. Trigger species (at site)'!E61/(('5. Trigger species (global)'!I59))&gt;=0.005),'6. Trigger species (at site)'!C61&gt;4),1,0)</f>
        <v>#DIV/0!</v>
      </c>
      <c r="X56" s="28" t="e">
        <f>IF(AND(S56=1,('6. Trigger species (at site)'!F61/(('5. Trigger species (global)'!H59))&gt;=0.005),'6. Trigger species (at site)'!C61&gt;4),1,0)</f>
        <v>#DIV/0!</v>
      </c>
      <c r="Y56" s="3" t="e">
        <f>IF(AND(S56=1,('6. Trigger species (at site)'!G61/('5. Trigger species (global)'!G59)&gt;=0.005),'6. Trigger species (at site)'!C61&gt;4),1,0)</f>
        <v>#DIV/0!</v>
      </c>
      <c r="Z56" s="28" t="e">
        <f>IF(AND(T56=1,('6. Trigger species (at site)'!E61/('5. Trigger species (global)'!I59)&gt;=0.01),'6. Trigger species (at site)'!C61&gt;9),1,0)</f>
        <v>#DIV/0!</v>
      </c>
      <c r="AA56" s="28" t="e">
        <f>IF(AND(T56=1,('6. Trigger species (at site)'!F61/('5. Trigger species (global)'!H59)&gt;=0.01),'6. Trigger species (at site)'!C61&gt;9),1,0)</f>
        <v>#DIV/0!</v>
      </c>
      <c r="AB56" s="28" t="e">
        <f>IF(AND(T56=1,('6. Trigger species (at site)'!G61/('5. Trigger species (global)'!G59)&gt;=0.01),'6. Trigger species (at site)'!C61&gt;9),1,0)</f>
        <v>#DIV/0!</v>
      </c>
      <c r="AC56" s="3" t="e">
        <f>IF(AND(S56=1,('6. Trigger species (at site)'!E61/('5. Trigger species (global)'!I59)&gt;=0.001),'6. Trigger species (at site)'!C61&gt;4,'5. Trigger species (global)'!E59=lookups!$F$3),1,0)</f>
        <v>#DIV/0!</v>
      </c>
      <c r="AD56" s="28" t="e">
        <f>IF(AND(S56=1,('6. Trigger species (at site)'!F61/('5. Trigger species (global)'!H59)&gt;=0.001),'6. Trigger species (at site)'!D61&gt;4,'5. Trigger species (global)'!E59=lookups!$F$3),1,0)</f>
        <v>#DIV/0!</v>
      </c>
      <c r="AE56" s="3" t="e">
        <f>IF(AND(S56=1,('6. Trigger species (at site)'!G61/('5. Trigger species (global)'!G59)&gt;=0.001),'6. Trigger species (at site)'!C61&gt;4,'5. Trigger species (global)'!E59=lookups!$F$3),1,0)</f>
        <v>#DIV/0!</v>
      </c>
      <c r="AF56" s="28" t="e">
        <f>IF(AND(T56=1,('6. Trigger species (at site)'!E61/('5. Trigger species (global)'!I59)&gt;=0.002),'6. Trigger species (at site)'!C61&gt;9,'5. Trigger species (global)'!E59=lookups!$F$3),1,0)</f>
        <v>#DIV/0!</v>
      </c>
      <c r="AG56" s="28" t="e">
        <f>IF(AND(T56=1,('6. Trigger species (at site)'!F61/('5. Trigger species (global)'!H59)&gt;=0.002),'6. Trigger species (at site)'!D61&gt;9,'5. Trigger species (global)'!E59=lookups!$F$3),1,0)</f>
        <v>#DIV/0!</v>
      </c>
      <c r="AH56" s="28" t="e">
        <f>IF(AND(T56=1,('6. Trigger species (at site)'!G61/('5. Trigger species (global)'!G59)&gt;=0.002),'6. Trigger species (at site)'!C61&gt;9,'5. Trigger species (global)'!E59=lookups!$F$3),1,0)</f>
        <v>#DIV/0!</v>
      </c>
      <c r="AI56" s="3" t="e">
        <f>IF(AND(S56=1,('6. Trigger species (at site)'!E61/('5. Trigger species (global)'!I59)&gt;=0.95)),1,0)</f>
        <v>#DIV/0!</v>
      </c>
      <c r="AJ56" s="3" t="e">
        <f>IF(AND(S56=1,('6. Trigger species (at site)'!F61/('5. Trigger species (global)'!H59)&gt;=0.95)),1,0)</f>
        <v>#DIV/0!</v>
      </c>
      <c r="AK56" s="3" t="e">
        <f>IF(AND(S56=1,('6. Trigger species (at site)'!G61/('5. Trigger species (global)'!G59)&gt;=0.95)),1,0)</f>
        <v>#DIV/0!</v>
      </c>
      <c r="AL56" s="3" t="e">
        <f>IF(AND('6. Trigger species (at site)'!E61/('5. Trigger species (global)'!I59)&gt;=0.1,'6. Trigger species (at site)'!C61&gt;9,$R56=1),1,0)</f>
        <v>#DIV/0!</v>
      </c>
      <c r="AM56" s="3" t="e">
        <f>IF(AND('6. Trigger species (at site)'!F61/('5. Trigger species (global)'!H59)&gt;=0.1,'6. Trigger species (at site)'!D61&gt;9,$R56=1),1,0)</f>
        <v>#DIV/0!</v>
      </c>
      <c r="AN56" s="3" t="e">
        <f>IF(AND('6. Trigger species (at site)'!G61/('5. Trigger species (global)'!G59)&gt;=0.1,'6. Trigger species (at site)'!C61&gt;9,R56=1),1,0)</f>
        <v>#DIV/0!</v>
      </c>
      <c r="AO56" s="3" t="e">
        <f>IF(AND('5. Trigger species (global)'!$K59=lookups!$F$3,'6. Trigger species (at site)'!E61/('5. Trigger species (global)'!I59)&gt;=0.01,R56=1),1,0)</f>
        <v>#DIV/0!</v>
      </c>
      <c r="AP56" s="3" t="e">
        <f>IF(AND('5. Trigger species (global)'!$K59=lookups!$F$3,'6. Trigger species (at site)'!F61/('5. Trigger species (global)'!H59)&gt;=0.01,R56=1),1,0)</f>
        <v>#DIV/0!</v>
      </c>
      <c r="AQ56" s="3" t="e">
        <f>IF(AND('5. Trigger species (global)'!$K59=lookups!$F$3,'6. Trigger species (at site)'!G61/('5. Trigger species (global)'!G59)&gt;=0.01,R56=1),1,0)</f>
        <v>#DIV/0!</v>
      </c>
      <c r="AR56" s="3" t="e">
        <f>IF(AND(R56=1,BH56=$O$24,'5. Trigger species (global)'!L59=lookups!$F$3,'6. Trigger species (at site)'!E61/('5. Trigger species (global)'!I59)&gt;=0.005),1,0)</f>
        <v>#N/A</v>
      </c>
      <c r="AS56" s="3" t="e">
        <f>IF(AND(R56=1,BH56=$O$24,'5. Trigger species (global)'!L59=lookups!$F$3,'6. Trigger species (at site)'!F61/('5. Trigger species (global)'!H59)&gt;=0.005),1,0)</f>
        <v>#N/A</v>
      </c>
      <c r="AT56" s="3" t="e">
        <f>IF(AND(R56=1,BH56=$O$24,'5. Trigger species (global)'!L59=lookups!$F$3,'6. Trigger species (at site)'!G61/('5. Trigger species (global)'!G59)&gt;=0.005),1,0)</f>
        <v>#N/A</v>
      </c>
      <c r="AU56" s="3" t="e">
        <f>IF(AND('6. Trigger species (at site)'!C61&gt;=5,BH56=$O$25,'5. Trigger species (global)'!L59=lookups!$F$3),1,0)</f>
        <v>#N/A</v>
      </c>
      <c r="AV56" s="3">
        <f>IF(AND(R56=1,'6. Trigger species (at site)'!Y61=1),1,0)</f>
        <v>0</v>
      </c>
      <c r="AW56" s="3" t="e">
        <f>IF(AND('6. Trigger species (at site)'!Z61=1,'6. Trigger species (at site)'!E61/('5. Trigger species (global)'!I59)&gt;=0.01,'5. Trigger species (global)'!F59=lookups!$H$9),1,0)</f>
        <v>#DIV/0!</v>
      </c>
      <c r="AX56" s="3" t="e">
        <f>IF(AND('6. Trigger species (at site)'!Z61=1,'6. Trigger species (at site)'!F61/('5. Trigger species (global)'!H59)&gt;=0.01,'5. Trigger species (global)'!F59=lookups!$H$9),1,0)</f>
        <v>#DIV/0!</v>
      </c>
      <c r="AY56" s="3" t="e">
        <f>IF(AND('6. Trigger species (at site)'!Z61=1,'6. Trigger species (at site)'!G61/('5. Trigger species (global)'!G59)&gt;=0.01,'5. Trigger species (global)'!F59=lookups!$H$9),1,0)</f>
        <v>#DIV/0!</v>
      </c>
      <c r="AZ56" s="3">
        <f>IF(AND('6. Trigger species (at site)'!Z61=1,'6. Trigger species (at site)'!AA61=1,'5. Trigger species (global)'!F59=lookups!$H$9),1,0)</f>
        <v>0</v>
      </c>
      <c r="BA56" s="3" t="e">
        <f>IF(AND('6. Trigger species (at site)'!L61=lookups!$G$41,'6. Trigger species (at site)'!D61=lookups!$H$9,('6. Trigger species (at site)'!E61/('5. Trigger species (global)'!I59))&gt;=0.1),1,0)</f>
        <v>#DIV/0!</v>
      </c>
      <c r="BB56" s="3" t="e">
        <f>IF(AND('6. Trigger species (at site)'!L61=lookups!$G$41,'6. Trigger species (at site)'!D61=lookups!$H$9,('6. Trigger species (at site)'!F61/('5. Trigger species (global)'!H59))&gt;=0.1),1,0)</f>
        <v>#DIV/0!</v>
      </c>
      <c r="BC56" s="3" t="e">
        <f>IF(AND('6. Trigger species (at site)'!L61=lookups!$G$41,'6. Trigger species (at site)'!D61=lookups!$H$9,('6. Trigger species (at site)'!G61/('5. Trigger species (global)'!G59))&gt;=0.1),1,0)</f>
        <v>#DIV/0!</v>
      </c>
      <c r="BD56" s="3" t="e">
        <f>IF(AND('6. Trigger species (at site)'!L61=lookups!$G$42,'6. Trigger species (at site)'!D61=lookups!$H$9,('6. Trigger species (at site)'!E61/('5. Trigger species (global)'!I59))&gt;=0.1),1,0)</f>
        <v>#DIV/0!</v>
      </c>
      <c r="BE56" s="3" t="e">
        <f>IF(AND('6. Trigger species (at site)'!L61=lookups!$G$42,'6. Trigger species (at site)'!D61=lookups!$H$9,('6. Trigger species (at site)'!F61/('5. Trigger species (global)'!H59))&gt;=0.1),1,0)</f>
        <v>#DIV/0!</v>
      </c>
      <c r="BF56" s="3" t="e">
        <f>IF(AND('6. Trigger species (at site)'!L61=lookups!$G$42,'6. Trigger species (at site)'!D61=lookups!$H$9,('6. Trigger species (at site)'!G61/('5. Trigger species (global)'!G59))&gt;=0.1),1,0)</f>
        <v>#DIV/0!</v>
      </c>
      <c r="BG56" s="3">
        <f>'5. Trigger species (global)'!C59</f>
        <v>0</v>
      </c>
      <c r="BH56" s="3" t="e">
        <f t="shared" si="4"/>
        <v>#N/A</v>
      </c>
      <c r="CE56" s="3">
        <f>'5. Trigger species (global)'!F60</f>
        <v>0</v>
      </c>
      <c r="CF56" s="3">
        <f t="shared" si="1"/>
        <v>1</v>
      </c>
      <c r="CG56" s="3" t="str">
        <f>'6. Trigger species (at site)'!L62</f>
        <v>Regularly held by site</v>
      </c>
      <c r="CH56" s="3">
        <f t="shared" si="2"/>
        <v>1</v>
      </c>
      <c r="CI56" s="3">
        <f t="shared" si="3"/>
        <v>0</v>
      </c>
    </row>
    <row r="57" spans="1:87" x14ac:dyDescent="0.25">
      <c r="A57" s="3" t="s">
        <v>79</v>
      </c>
      <c r="E57" s="3" t="s">
        <v>664</v>
      </c>
      <c r="L57" s="36" t="s">
        <v>490</v>
      </c>
      <c r="R57" s="3">
        <f>'6. Trigger species (at site)'!X62</f>
        <v>1</v>
      </c>
      <c r="S57" s="3">
        <f>IF(OR('5. Trigger species (global)'!D60=lookups!$E$43,'5. Trigger species (global)'!D60=lookups!$E$44),1,0)</f>
        <v>0</v>
      </c>
      <c r="T57" s="3">
        <f>IF('5. Trigger species (global)'!D60=lookups!$E$42,1,0)</f>
        <v>0</v>
      </c>
      <c r="U57" s="3">
        <f>IF(AND(S57=1,'5. Trigger species (global)'!$E$5=lookups!$H$3),1,0)</f>
        <v>0</v>
      </c>
      <c r="V57" s="3">
        <f>IF(AND(T57=1,'5. Trigger species (global)'!$E$5=lookups!$H$3),1,0)</f>
        <v>0</v>
      </c>
      <c r="W57" s="3" t="e">
        <f>IF(AND(S57=1,('6. Trigger species (at site)'!E62/(('5. Trigger species (global)'!I60))&gt;=0.005),'6. Trigger species (at site)'!C62&gt;4),1,0)</f>
        <v>#DIV/0!</v>
      </c>
      <c r="X57" s="28" t="e">
        <f>IF(AND(S57=1,('6. Trigger species (at site)'!F62/(('5. Trigger species (global)'!H60))&gt;=0.005),'6. Trigger species (at site)'!C62&gt;4),1,0)</f>
        <v>#DIV/0!</v>
      </c>
      <c r="Y57" s="3" t="e">
        <f>IF(AND(S57=1,('6. Trigger species (at site)'!G62/('5. Trigger species (global)'!G60)&gt;=0.005),'6. Trigger species (at site)'!C62&gt;4),1,0)</f>
        <v>#DIV/0!</v>
      </c>
      <c r="Z57" s="28" t="e">
        <f>IF(AND(T57=1,('6. Trigger species (at site)'!E62/('5. Trigger species (global)'!I60)&gt;=0.01),'6. Trigger species (at site)'!C62&gt;9),1,0)</f>
        <v>#DIV/0!</v>
      </c>
      <c r="AA57" s="28" t="e">
        <f>IF(AND(T57=1,('6. Trigger species (at site)'!F62/('5. Trigger species (global)'!H60)&gt;=0.01),'6. Trigger species (at site)'!C62&gt;9),1,0)</f>
        <v>#DIV/0!</v>
      </c>
      <c r="AB57" s="28" t="e">
        <f>IF(AND(T57=1,('6. Trigger species (at site)'!G62/('5. Trigger species (global)'!G60)&gt;=0.01),'6. Trigger species (at site)'!C62&gt;9),1,0)</f>
        <v>#DIV/0!</v>
      </c>
      <c r="AC57" s="3" t="e">
        <f>IF(AND(S57=1,('6. Trigger species (at site)'!E62/('5. Trigger species (global)'!I60)&gt;=0.001),'6. Trigger species (at site)'!C62&gt;4,'5. Trigger species (global)'!E60=lookups!$F$3),1,0)</f>
        <v>#DIV/0!</v>
      </c>
      <c r="AD57" s="28" t="e">
        <f>IF(AND(S57=1,('6. Trigger species (at site)'!F62/('5. Trigger species (global)'!H60)&gt;=0.001),'6. Trigger species (at site)'!D62&gt;4,'5. Trigger species (global)'!E60=lookups!$F$3),1,0)</f>
        <v>#DIV/0!</v>
      </c>
      <c r="AE57" s="3" t="e">
        <f>IF(AND(S57=1,('6. Trigger species (at site)'!G62/('5. Trigger species (global)'!G60)&gt;=0.001),'6. Trigger species (at site)'!C62&gt;4,'5. Trigger species (global)'!E60=lookups!$F$3),1,0)</f>
        <v>#DIV/0!</v>
      </c>
      <c r="AF57" s="28" t="e">
        <f>IF(AND(T57=1,('6. Trigger species (at site)'!E62/('5. Trigger species (global)'!I60)&gt;=0.002),'6. Trigger species (at site)'!C62&gt;9,'5. Trigger species (global)'!E60=lookups!$F$3),1,0)</f>
        <v>#DIV/0!</v>
      </c>
      <c r="AG57" s="28" t="e">
        <f>IF(AND(T57=1,('6. Trigger species (at site)'!F62/('5. Trigger species (global)'!H60)&gt;=0.002),'6. Trigger species (at site)'!D62&gt;9,'5. Trigger species (global)'!E60=lookups!$F$3),1,0)</f>
        <v>#DIV/0!</v>
      </c>
      <c r="AH57" s="28" t="e">
        <f>IF(AND(T57=1,('6. Trigger species (at site)'!G62/('5. Trigger species (global)'!G60)&gt;=0.002),'6. Trigger species (at site)'!C62&gt;9,'5. Trigger species (global)'!E60=lookups!$F$3),1,0)</f>
        <v>#DIV/0!</v>
      </c>
      <c r="AI57" s="3" t="e">
        <f>IF(AND(S57=1,('6. Trigger species (at site)'!E62/('5. Trigger species (global)'!I60)&gt;=0.95)),1,0)</f>
        <v>#DIV/0!</v>
      </c>
      <c r="AJ57" s="3" t="e">
        <f>IF(AND(S57=1,('6. Trigger species (at site)'!F62/('5. Trigger species (global)'!H60)&gt;=0.95)),1,0)</f>
        <v>#DIV/0!</v>
      </c>
      <c r="AK57" s="3" t="e">
        <f>IF(AND(S57=1,('6. Trigger species (at site)'!G62/('5. Trigger species (global)'!G60)&gt;=0.95)),1,0)</f>
        <v>#DIV/0!</v>
      </c>
      <c r="AL57" s="3" t="e">
        <f>IF(AND('6. Trigger species (at site)'!E62/('5. Trigger species (global)'!I60)&gt;=0.1,'6. Trigger species (at site)'!C62&gt;9,$R57=1),1,0)</f>
        <v>#DIV/0!</v>
      </c>
      <c r="AM57" s="3" t="e">
        <f>IF(AND('6. Trigger species (at site)'!F62/('5. Trigger species (global)'!H60)&gt;=0.1,'6. Trigger species (at site)'!D62&gt;9,$R57=1),1,0)</f>
        <v>#DIV/0!</v>
      </c>
      <c r="AN57" s="3" t="e">
        <f>IF(AND('6. Trigger species (at site)'!G62/('5. Trigger species (global)'!G60)&gt;=0.1,'6. Trigger species (at site)'!C62&gt;9,R57=1),1,0)</f>
        <v>#DIV/0!</v>
      </c>
      <c r="AO57" s="3" t="e">
        <f>IF(AND('5. Trigger species (global)'!$K60=lookups!$F$3,'6. Trigger species (at site)'!E62/('5. Trigger species (global)'!I60)&gt;=0.01,R57=1),1,0)</f>
        <v>#DIV/0!</v>
      </c>
      <c r="AP57" s="3" t="e">
        <f>IF(AND('5. Trigger species (global)'!$K60=lookups!$F$3,'6. Trigger species (at site)'!F62/('5. Trigger species (global)'!H60)&gt;=0.01,R57=1),1,0)</f>
        <v>#DIV/0!</v>
      </c>
      <c r="AQ57" s="3" t="e">
        <f>IF(AND('5. Trigger species (global)'!$K60=lookups!$F$3,'6. Trigger species (at site)'!G62/('5. Trigger species (global)'!G60)&gt;=0.01,R57=1),1,0)</f>
        <v>#DIV/0!</v>
      </c>
      <c r="AR57" s="3" t="e">
        <f>IF(AND(R57=1,BH57=$O$24,'5. Trigger species (global)'!L60=lookups!$F$3,'6. Trigger species (at site)'!E62/('5. Trigger species (global)'!I60)&gt;=0.005),1,0)</f>
        <v>#N/A</v>
      </c>
      <c r="AS57" s="3" t="e">
        <f>IF(AND(R57=1,BH57=$O$24,'5. Trigger species (global)'!L60=lookups!$F$3,'6. Trigger species (at site)'!F62/('5. Trigger species (global)'!H60)&gt;=0.005),1,0)</f>
        <v>#N/A</v>
      </c>
      <c r="AT57" s="3" t="e">
        <f>IF(AND(R57=1,BH57=$O$24,'5. Trigger species (global)'!L60=lookups!$F$3,'6. Trigger species (at site)'!G62/('5. Trigger species (global)'!G60)&gt;=0.005),1,0)</f>
        <v>#N/A</v>
      </c>
      <c r="AU57" s="3" t="e">
        <f>IF(AND('6. Trigger species (at site)'!C62&gt;=5,BH57=$O$25,'5. Trigger species (global)'!L60=lookups!$F$3),1,0)</f>
        <v>#N/A</v>
      </c>
      <c r="AV57" s="3">
        <f>IF(AND(R57=1,'6. Trigger species (at site)'!Y62=1),1,0)</f>
        <v>0</v>
      </c>
      <c r="AW57" s="3" t="e">
        <f>IF(AND('6. Trigger species (at site)'!Z62=1,'6. Trigger species (at site)'!E62/('5. Trigger species (global)'!I60)&gt;=0.01,'5. Trigger species (global)'!F60=lookups!$H$9),1,0)</f>
        <v>#DIV/0!</v>
      </c>
      <c r="AX57" s="3" t="e">
        <f>IF(AND('6. Trigger species (at site)'!Z62=1,'6. Trigger species (at site)'!F62/('5. Trigger species (global)'!H60)&gt;=0.01,'5. Trigger species (global)'!F60=lookups!$H$9),1,0)</f>
        <v>#DIV/0!</v>
      </c>
      <c r="AY57" s="3" t="e">
        <f>IF(AND('6. Trigger species (at site)'!Z62=1,'6. Trigger species (at site)'!G62/('5. Trigger species (global)'!G60)&gt;=0.01,'5. Trigger species (global)'!F60=lookups!$H$9),1,0)</f>
        <v>#DIV/0!</v>
      </c>
      <c r="AZ57" s="3">
        <f>IF(AND('6. Trigger species (at site)'!Z62=1,'6. Trigger species (at site)'!AA62=1,'5. Trigger species (global)'!F60=lookups!$H$9),1,0)</f>
        <v>0</v>
      </c>
      <c r="BA57" s="3" t="e">
        <f>IF(AND('6. Trigger species (at site)'!L62=lookups!$G$41,'6. Trigger species (at site)'!D62=lookups!$H$9,('6. Trigger species (at site)'!E62/('5. Trigger species (global)'!I60))&gt;=0.1),1,0)</f>
        <v>#DIV/0!</v>
      </c>
      <c r="BB57" s="3" t="e">
        <f>IF(AND('6. Trigger species (at site)'!L62=lookups!$G$41,'6. Trigger species (at site)'!D62=lookups!$H$9,('6. Trigger species (at site)'!F62/('5. Trigger species (global)'!H60))&gt;=0.1),1,0)</f>
        <v>#DIV/0!</v>
      </c>
      <c r="BC57" s="3" t="e">
        <f>IF(AND('6. Trigger species (at site)'!L62=lookups!$G$41,'6. Trigger species (at site)'!D62=lookups!$H$9,('6. Trigger species (at site)'!G62/('5. Trigger species (global)'!G60))&gt;=0.1),1,0)</f>
        <v>#DIV/0!</v>
      </c>
      <c r="BD57" s="3" t="e">
        <f>IF(AND('6. Trigger species (at site)'!L62=lookups!$G$42,'6. Trigger species (at site)'!D62=lookups!$H$9,('6. Trigger species (at site)'!E62/('5. Trigger species (global)'!I60))&gt;=0.1),1,0)</f>
        <v>#DIV/0!</v>
      </c>
      <c r="BE57" s="3" t="e">
        <f>IF(AND('6. Trigger species (at site)'!L62=lookups!$G$42,'6. Trigger species (at site)'!D62=lookups!$H$9,('6. Trigger species (at site)'!F62/('5. Trigger species (global)'!H60))&gt;=0.1),1,0)</f>
        <v>#DIV/0!</v>
      </c>
      <c r="BF57" s="3" t="e">
        <f>IF(AND('6. Trigger species (at site)'!L62=lookups!$G$42,'6. Trigger species (at site)'!D62=lookups!$H$9,('6. Trigger species (at site)'!G62/('5. Trigger species (global)'!G60))&gt;=0.1),1,0)</f>
        <v>#DIV/0!</v>
      </c>
      <c r="BG57" s="3">
        <f>'5. Trigger species (global)'!C60</f>
        <v>0</v>
      </c>
      <c r="BH57" s="3" t="e">
        <f t="shared" si="4"/>
        <v>#N/A</v>
      </c>
      <c r="CE57" s="3">
        <f>'5. Trigger species (global)'!F61</f>
        <v>0</v>
      </c>
      <c r="CF57" s="3">
        <f t="shared" si="1"/>
        <v>1</v>
      </c>
      <c r="CG57" s="3" t="str">
        <f>'6. Trigger species (at site)'!L63</f>
        <v>Regularly held by site</v>
      </c>
      <c r="CH57" s="3">
        <f t="shared" si="2"/>
        <v>1</v>
      </c>
      <c r="CI57" s="3">
        <f t="shared" si="3"/>
        <v>0</v>
      </c>
    </row>
    <row r="58" spans="1:87" x14ac:dyDescent="0.25">
      <c r="A58" s="3" t="s">
        <v>80</v>
      </c>
      <c r="E58" s="3" t="s">
        <v>665</v>
      </c>
      <c r="L58" s="36" t="s">
        <v>491</v>
      </c>
      <c r="R58" s="3">
        <f>'6. Trigger species (at site)'!X63</f>
        <v>1</v>
      </c>
      <c r="S58" s="3">
        <f>IF(OR('5. Trigger species (global)'!D61=lookups!$E$43,'5. Trigger species (global)'!D61=lookups!$E$44),1,0)</f>
        <v>0</v>
      </c>
      <c r="T58" s="3">
        <f>IF('5. Trigger species (global)'!D61=lookups!$E$42,1,0)</f>
        <v>0</v>
      </c>
      <c r="U58" s="3">
        <f>IF(AND(S58=1,'5. Trigger species (global)'!$E$5=lookups!$H$3),1,0)</f>
        <v>0</v>
      </c>
      <c r="V58" s="3">
        <f>IF(AND(T58=1,'5. Trigger species (global)'!$E$5=lookups!$H$3),1,0)</f>
        <v>0</v>
      </c>
      <c r="W58" s="3" t="e">
        <f>IF(AND(S58=1,('6. Trigger species (at site)'!E63/(('5. Trigger species (global)'!I61))&gt;=0.005),'6. Trigger species (at site)'!C63&gt;4),1,0)</f>
        <v>#DIV/0!</v>
      </c>
      <c r="X58" s="28" t="e">
        <f>IF(AND(S58=1,('6. Trigger species (at site)'!F63/(('5. Trigger species (global)'!H61))&gt;=0.005),'6. Trigger species (at site)'!C63&gt;4),1,0)</f>
        <v>#DIV/0!</v>
      </c>
      <c r="Y58" s="3" t="e">
        <f>IF(AND(S58=1,('6. Trigger species (at site)'!G63/('5. Trigger species (global)'!G61)&gt;=0.005),'6. Trigger species (at site)'!C63&gt;4),1,0)</f>
        <v>#DIV/0!</v>
      </c>
      <c r="Z58" s="28" t="e">
        <f>IF(AND(T58=1,('6. Trigger species (at site)'!E63/('5. Trigger species (global)'!I61)&gt;=0.01),'6. Trigger species (at site)'!C63&gt;9),1,0)</f>
        <v>#DIV/0!</v>
      </c>
      <c r="AA58" s="28" t="e">
        <f>IF(AND(T58=1,('6. Trigger species (at site)'!F63/('5. Trigger species (global)'!H61)&gt;=0.01),'6. Trigger species (at site)'!C63&gt;9),1,0)</f>
        <v>#DIV/0!</v>
      </c>
      <c r="AB58" s="28" t="e">
        <f>IF(AND(T58=1,('6. Trigger species (at site)'!G63/('5. Trigger species (global)'!G61)&gt;=0.01),'6. Trigger species (at site)'!C63&gt;9),1,0)</f>
        <v>#DIV/0!</v>
      </c>
      <c r="AC58" s="3" t="e">
        <f>IF(AND(S58=1,('6. Trigger species (at site)'!E63/('5. Trigger species (global)'!I61)&gt;=0.001),'6. Trigger species (at site)'!C63&gt;4,'5. Trigger species (global)'!E61=lookups!$F$3),1,0)</f>
        <v>#DIV/0!</v>
      </c>
      <c r="AD58" s="28" t="e">
        <f>IF(AND(S58=1,('6. Trigger species (at site)'!F63/('5. Trigger species (global)'!H61)&gt;=0.001),'6. Trigger species (at site)'!D63&gt;4,'5. Trigger species (global)'!E61=lookups!$F$3),1,0)</f>
        <v>#DIV/0!</v>
      </c>
      <c r="AE58" s="3" t="e">
        <f>IF(AND(S58=1,('6. Trigger species (at site)'!G63/('5. Trigger species (global)'!G61)&gt;=0.001),'6. Trigger species (at site)'!C63&gt;4,'5. Trigger species (global)'!E61=lookups!$F$3),1,0)</f>
        <v>#DIV/0!</v>
      </c>
      <c r="AF58" s="28" t="e">
        <f>IF(AND(T58=1,('6. Trigger species (at site)'!E63/('5. Trigger species (global)'!I61)&gt;=0.002),'6. Trigger species (at site)'!C63&gt;9,'5. Trigger species (global)'!E61=lookups!$F$3),1,0)</f>
        <v>#DIV/0!</v>
      </c>
      <c r="AG58" s="28" t="e">
        <f>IF(AND(T58=1,('6. Trigger species (at site)'!F63/('5. Trigger species (global)'!H61)&gt;=0.002),'6. Trigger species (at site)'!D63&gt;9,'5. Trigger species (global)'!E61=lookups!$F$3),1,0)</f>
        <v>#DIV/0!</v>
      </c>
      <c r="AH58" s="28" t="e">
        <f>IF(AND(T58=1,('6. Trigger species (at site)'!G63/('5. Trigger species (global)'!G61)&gt;=0.002),'6. Trigger species (at site)'!C63&gt;9,'5. Trigger species (global)'!E61=lookups!$F$3),1,0)</f>
        <v>#DIV/0!</v>
      </c>
      <c r="AI58" s="3" t="e">
        <f>IF(AND(S58=1,('6. Trigger species (at site)'!E63/('5. Trigger species (global)'!I61)&gt;=0.95)),1,0)</f>
        <v>#DIV/0!</v>
      </c>
      <c r="AJ58" s="3" t="e">
        <f>IF(AND(S58=1,('6. Trigger species (at site)'!F63/('5. Trigger species (global)'!H61)&gt;=0.95)),1,0)</f>
        <v>#DIV/0!</v>
      </c>
      <c r="AK58" s="3" t="e">
        <f>IF(AND(S58=1,('6. Trigger species (at site)'!G63/('5. Trigger species (global)'!G61)&gt;=0.95)),1,0)</f>
        <v>#DIV/0!</v>
      </c>
      <c r="AL58" s="3" t="e">
        <f>IF(AND('6. Trigger species (at site)'!E63/('5. Trigger species (global)'!I61)&gt;=0.1,'6. Trigger species (at site)'!C63&gt;9,$R58=1),1,0)</f>
        <v>#DIV/0!</v>
      </c>
      <c r="AM58" s="3" t="e">
        <f>IF(AND('6. Trigger species (at site)'!F63/('5. Trigger species (global)'!H61)&gt;=0.1,'6. Trigger species (at site)'!D63&gt;9,$R58=1),1,0)</f>
        <v>#DIV/0!</v>
      </c>
      <c r="AN58" s="3" t="e">
        <f>IF(AND('6. Trigger species (at site)'!G63/('5. Trigger species (global)'!G61)&gt;=0.1,'6. Trigger species (at site)'!C63&gt;9,R58=1),1,0)</f>
        <v>#DIV/0!</v>
      </c>
      <c r="AO58" s="3" t="e">
        <f>IF(AND('5. Trigger species (global)'!$K61=lookups!$F$3,'6. Trigger species (at site)'!E63/('5. Trigger species (global)'!I61)&gt;=0.01,R58=1),1,0)</f>
        <v>#DIV/0!</v>
      </c>
      <c r="AP58" s="3" t="e">
        <f>IF(AND('5. Trigger species (global)'!$K61=lookups!$F$3,'6. Trigger species (at site)'!F63/('5. Trigger species (global)'!H61)&gt;=0.01,R58=1),1,0)</f>
        <v>#DIV/0!</v>
      </c>
      <c r="AQ58" s="3" t="e">
        <f>IF(AND('5. Trigger species (global)'!$K61=lookups!$F$3,'6. Trigger species (at site)'!G63/('5. Trigger species (global)'!G61)&gt;=0.01,R58=1),1,0)</f>
        <v>#DIV/0!</v>
      </c>
      <c r="AR58" s="3" t="e">
        <f>IF(AND(R58=1,BH58=$O$24,'5. Trigger species (global)'!L61=lookups!$F$3,'6. Trigger species (at site)'!E63/('5. Trigger species (global)'!I61)&gt;=0.005),1,0)</f>
        <v>#N/A</v>
      </c>
      <c r="AS58" s="3" t="e">
        <f>IF(AND(R58=1,BH58=$O$24,'5. Trigger species (global)'!L61=lookups!$F$3,'6. Trigger species (at site)'!F63/('5. Trigger species (global)'!H61)&gt;=0.005),1,0)</f>
        <v>#N/A</v>
      </c>
      <c r="AT58" s="3" t="e">
        <f>IF(AND(R58=1,BH58=$O$24,'5. Trigger species (global)'!L61=lookups!$F$3,'6. Trigger species (at site)'!G63/('5. Trigger species (global)'!G61)&gt;=0.005),1,0)</f>
        <v>#N/A</v>
      </c>
      <c r="AU58" s="3" t="e">
        <f>IF(AND('6. Trigger species (at site)'!C63&gt;=5,BH58=$O$25,'5. Trigger species (global)'!L61=lookups!$F$3),1,0)</f>
        <v>#N/A</v>
      </c>
      <c r="AV58" s="3">
        <f>IF(AND(R58=1,'6. Trigger species (at site)'!Y63=1),1,0)</f>
        <v>0</v>
      </c>
      <c r="AW58" s="3" t="e">
        <f>IF(AND('6. Trigger species (at site)'!Z63=1,'6. Trigger species (at site)'!E63/('5. Trigger species (global)'!I61)&gt;=0.01,'5. Trigger species (global)'!F61=lookups!$H$9),1,0)</f>
        <v>#DIV/0!</v>
      </c>
      <c r="AX58" s="3" t="e">
        <f>IF(AND('6. Trigger species (at site)'!Z63=1,'6. Trigger species (at site)'!F63/('5. Trigger species (global)'!H61)&gt;=0.01,'5. Trigger species (global)'!F61=lookups!$H$9),1,0)</f>
        <v>#DIV/0!</v>
      </c>
      <c r="AY58" s="3" t="e">
        <f>IF(AND('6. Trigger species (at site)'!Z63=1,'6. Trigger species (at site)'!G63/('5. Trigger species (global)'!G61)&gt;=0.01,'5. Trigger species (global)'!F61=lookups!$H$9),1,0)</f>
        <v>#DIV/0!</v>
      </c>
      <c r="AZ58" s="3">
        <f>IF(AND('6. Trigger species (at site)'!Z63=1,'6. Trigger species (at site)'!AA63=1,'5. Trigger species (global)'!F61=lookups!$H$9),1,0)</f>
        <v>0</v>
      </c>
      <c r="BA58" s="3" t="e">
        <f>IF(AND('6. Trigger species (at site)'!L63=lookups!$G$41,'6. Trigger species (at site)'!D63=lookups!$H$9,('6. Trigger species (at site)'!E63/('5. Trigger species (global)'!I61))&gt;=0.1),1,0)</f>
        <v>#DIV/0!</v>
      </c>
      <c r="BB58" s="3" t="e">
        <f>IF(AND('6. Trigger species (at site)'!L63=lookups!$G$41,'6. Trigger species (at site)'!D63=lookups!$H$9,('6. Trigger species (at site)'!F63/('5. Trigger species (global)'!H61))&gt;=0.1),1,0)</f>
        <v>#DIV/0!</v>
      </c>
      <c r="BC58" s="3" t="e">
        <f>IF(AND('6. Trigger species (at site)'!L63=lookups!$G$41,'6. Trigger species (at site)'!D63=lookups!$H$9,('6. Trigger species (at site)'!G63/('5. Trigger species (global)'!G61))&gt;=0.1),1,0)</f>
        <v>#DIV/0!</v>
      </c>
      <c r="BD58" s="3" t="e">
        <f>IF(AND('6. Trigger species (at site)'!L63=lookups!$G$42,'6. Trigger species (at site)'!D63=lookups!$H$9,('6. Trigger species (at site)'!E63/('5. Trigger species (global)'!I61))&gt;=0.1),1,0)</f>
        <v>#DIV/0!</v>
      </c>
      <c r="BE58" s="3" t="e">
        <f>IF(AND('6. Trigger species (at site)'!L63=lookups!$G$42,'6. Trigger species (at site)'!D63=lookups!$H$9,('6. Trigger species (at site)'!F63/('5. Trigger species (global)'!H61))&gt;=0.1),1,0)</f>
        <v>#DIV/0!</v>
      </c>
      <c r="BF58" s="3" t="e">
        <f>IF(AND('6. Trigger species (at site)'!L63=lookups!$G$42,'6. Trigger species (at site)'!D63=lookups!$H$9,('6. Trigger species (at site)'!G63/('5. Trigger species (global)'!G61))&gt;=0.1),1,0)</f>
        <v>#DIV/0!</v>
      </c>
      <c r="BG58" s="3">
        <f>'5. Trigger species (global)'!C61</f>
        <v>0</v>
      </c>
      <c r="BH58" s="3" t="e">
        <f t="shared" si="4"/>
        <v>#N/A</v>
      </c>
      <c r="CE58" s="3">
        <f>'5. Trigger species (global)'!F62</f>
        <v>0</v>
      </c>
      <c r="CF58" s="3">
        <f t="shared" si="1"/>
        <v>1</v>
      </c>
      <c r="CG58" s="3" t="str">
        <f>'6. Trigger species (at site)'!L64</f>
        <v>Regularly held by site</v>
      </c>
      <c r="CH58" s="3">
        <f t="shared" si="2"/>
        <v>1</v>
      </c>
      <c r="CI58" s="3">
        <f t="shared" si="3"/>
        <v>0</v>
      </c>
    </row>
    <row r="59" spans="1:87" x14ac:dyDescent="0.25">
      <c r="A59" s="3" t="s">
        <v>81</v>
      </c>
      <c r="E59" s="3" t="s">
        <v>666</v>
      </c>
      <c r="L59" s="36" t="s">
        <v>487</v>
      </c>
      <c r="R59" s="3">
        <f>'6. Trigger species (at site)'!X64</f>
        <v>1</v>
      </c>
      <c r="S59" s="3">
        <f>IF(OR('5. Trigger species (global)'!D62=lookups!$E$43,'5. Trigger species (global)'!D62=lookups!$E$44),1,0)</f>
        <v>0</v>
      </c>
      <c r="T59" s="3">
        <f>IF('5. Trigger species (global)'!D62=lookups!$E$42,1,0)</f>
        <v>0</v>
      </c>
      <c r="U59" s="3">
        <f>IF(AND(S59=1,'5. Trigger species (global)'!$E$5=lookups!$H$3),1,0)</f>
        <v>0</v>
      </c>
      <c r="V59" s="3">
        <f>IF(AND(T59=1,'5. Trigger species (global)'!$E$5=lookups!$H$3),1,0)</f>
        <v>0</v>
      </c>
      <c r="W59" s="3" t="e">
        <f>IF(AND(S59=1,('6. Trigger species (at site)'!E64/(('5. Trigger species (global)'!I62))&gt;=0.005),'6. Trigger species (at site)'!C64&gt;4),1,0)</f>
        <v>#DIV/0!</v>
      </c>
      <c r="X59" s="28" t="e">
        <f>IF(AND(S59=1,('6. Trigger species (at site)'!F64/(('5. Trigger species (global)'!H62))&gt;=0.005),'6. Trigger species (at site)'!C64&gt;4),1,0)</f>
        <v>#DIV/0!</v>
      </c>
      <c r="Y59" s="3" t="e">
        <f>IF(AND(S59=1,('6. Trigger species (at site)'!G64/('5. Trigger species (global)'!G62)&gt;=0.005),'6. Trigger species (at site)'!C64&gt;4),1,0)</f>
        <v>#DIV/0!</v>
      </c>
      <c r="Z59" s="28" t="e">
        <f>IF(AND(T59=1,('6. Trigger species (at site)'!E64/('5. Trigger species (global)'!I62)&gt;=0.01),'6. Trigger species (at site)'!C64&gt;9),1,0)</f>
        <v>#DIV/0!</v>
      </c>
      <c r="AA59" s="28" t="e">
        <f>IF(AND(T59=1,('6. Trigger species (at site)'!F64/('5. Trigger species (global)'!H62)&gt;=0.01),'6. Trigger species (at site)'!C64&gt;9),1,0)</f>
        <v>#DIV/0!</v>
      </c>
      <c r="AB59" s="28" t="e">
        <f>IF(AND(T59=1,('6. Trigger species (at site)'!G64/('5. Trigger species (global)'!G62)&gt;=0.01),'6. Trigger species (at site)'!C64&gt;9),1,0)</f>
        <v>#DIV/0!</v>
      </c>
      <c r="AC59" s="3" t="e">
        <f>IF(AND(S59=1,('6. Trigger species (at site)'!E64/('5. Trigger species (global)'!I62)&gt;=0.001),'6. Trigger species (at site)'!C64&gt;4,'5. Trigger species (global)'!E62=lookups!$F$3),1,0)</f>
        <v>#DIV/0!</v>
      </c>
      <c r="AD59" s="28" t="e">
        <f>IF(AND(S59=1,('6. Trigger species (at site)'!F64/('5. Trigger species (global)'!H62)&gt;=0.001),'6. Trigger species (at site)'!D64&gt;4,'5. Trigger species (global)'!E62=lookups!$F$3),1,0)</f>
        <v>#DIV/0!</v>
      </c>
      <c r="AE59" s="3" t="e">
        <f>IF(AND(S59=1,('6. Trigger species (at site)'!G64/('5. Trigger species (global)'!G62)&gt;=0.001),'6. Trigger species (at site)'!C64&gt;4,'5. Trigger species (global)'!E62=lookups!$F$3),1,0)</f>
        <v>#DIV/0!</v>
      </c>
      <c r="AF59" s="28" t="e">
        <f>IF(AND(T59=1,('6. Trigger species (at site)'!E64/('5. Trigger species (global)'!I62)&gt;=0.002),'6. Trigger species (at site)'!C64&gt;9,'5. Trigger species (global)'!E62=lookups!$F$3),1,0)</f>
        <v>#DIV/0!</v>
      </c>
      <c r="AG59" s="28" t="e">
        <f>IF(AND(T59=1,('6. Trigger species (at site)'!F64/('5. Trigger species (global)'!H62)&gt;=0.002),'6. Trigger species (at site)'!D64&gt;9,'5. Trigger species (global)'!E62=lookups!$F$3),1,0)</f>
        <v>#DIV/0!</v>
      </c>
      <c r="AH59" s="28" t="e">
        <f>IF(AND(T59=1,('6. Trigger species (at site)'!G64/('5. Trigger species (global)'!G62)&gt;=0.002),'6. Trigger species (at site)'!C64&gt;9,'5. Trigger species (global)'!E62=lookups!$F$3),1,0)</f>
        <v>#DIV/0!</v>
      </c>
      <c r="AI59" s="3" t="e">
        <f>IF(AND(S59=1,('6. Trigger species (at site)'!E64/('5. Trigger species (global)'!I62)&gt;=0.95)),1,0)</f>
        <v>#DIV/0!</v>
      </c>
      <c r="AJ59" s="3" t="e">
        <f>IF(AND(S59=1,('6. Trigger species (at site)'!F64/('5. Trigger species (global)'!H62)&gt;=0.95)),1,0)</f>
        <v>#DIV/0!</v>
      </c>
      <c r="AK59" s="3" t="e">
        <f>IF(AND(S59=1,('6. Trigger species (at site)'!G64/('5. Trigger species (global)'!G62)&gt;=0.95)),1,0)</f>
        <v>#DIV/0!</v>
      </c>
      <c r="AL59" s="3" t="e">
        <f>IF(AND('6. Trigger species (at site)'!E64/('5. Trigger species (global)'!I62)&gt;=0.1,'6. Trigger species (at site)'!C64&gt;9,$R59=1),1,0)</f>
        <v>#DIV/0!</v>
      </c>
      <c r="AM59" s="3" t="e">
        <f>IF(AND('6. Trigger species (at site)'!F64/('5. Trigger species (global)'!H62)&gt;=0.1,'6. Trigger species (at site)'!D64&gt;9,$R59=1),1,0)</f>
        <v>#DIV/0!</v>
      </c>
      <c r="AN59" s="3" t="e">
        <f>IF(AND('6. Trigger species (at site)'!G64/('5. Trigger species (global)'!G62)&gt;=0.1,'6. Trigger species (at site)'!C64&gt;9,R59=1),1,0)</f>
        <v>#DIV/0!</v>
      </c>
      <c r="AO59" s="3" t="e">
        <f>IF(AND('5. Trigger species (global)'!$K62=lookups!$F$3,'6. Trigger species (at site)'!E64/('5. Trigger species (global)'!I62)&gt;=0.01,R59=1),1,0)</f>
        <v>#DIV/0!</v>
      </c>
      <c r="AP59" s="3" t="e">
        <f>IF(AND('5. Trigger species (global)'!$K62=lookups!$F$3,'6. Trigger species (at site)'!F64/('5. Trigger species (global)'!H62)&gt;=0.01,R59=1),1,0)</f>
        <v>#DIV/0!</v>
      </c>
      <c r="AQ59" s="3" t="e">
        <f>IF(AND('5. Trigger species (global)'!$K62=lookups!$F$3,'6. Trigger species (at site)'!G64/('5. Trigger species (global)'!G62)&gt;=0.01,R59=1),1,0)</f>
        <v>#DIV/0!</v>
      </c>
      <c r="AR59" s="3" t="e">
        <f>IF(AND(R59=1,BH59=$O$24,'5. Trigger species (global)'!L62=lookups!$F$3,'6. Trigger species (at site)'!E64/('5. Trigger species (global)'!I62)&gt;=0.005),1,0)</f>
        <v>#N/A</v>
      </c>
      <c r="AS59" s="3" t="e">
        <f>IF(AND(R59=1,BH59=$O$24,'5. Trigger species (global)'!L62=lookups!$F$3,'6. Trigger species (at site)'!F64/('5. Trigger species (global)'!H62)&gt;=0.005),1,0)</f>
        <v>#N/A</v>
      </c>
      <c r="AT59" s="3" t="e">
        <f>IF(AND(R59=1,BH59=$O$24,'5. Trigger species (global)'!L62=lookups!$F$3,'6. Trigger species (at site)'!G64/('5. Trigger species (global)'!G62)&gt;=0.005),1,0)</f>
        <v>#N/A</v>
      </c>
      <c r="AU59" s="3" t="e">
        <f>IF(AND('6. Trigger species (at site)'!C64&gt;=5,BH59=$O$25,'5. Trigger species (global)'!L62=lookups!$F$3),1,0)</f>
        <v>#N/A</v>
      </c>
      <c r="AV59" s="3">
        <f>IF(AND(R59=1,'6. Trigger species (at site)'!Y64=1),1,0)</f>
        <v>0</v>
      </c>
      <c r="AW59" s="3" t="e">
        <f>IF(AND('6. Trigger species (at site)'!Z64=1,'6. Trigger species (at site)'!E64/('5. Trigger species (global)'!I62)&gt;=0.01,'5. Trigger species (global)'!F62=lookups!$H$9),1,0)</f>
        <v>#DIV/0!</v>
      </c>
      <c r="AX59" s="3" t="e">
        <f>IF(AND('6. Trigger species (at site)'!Z64=1,'6. Trigger species (at site)'!F64/('5. Trigger species (global)'!H62)&gt;=0.01,'5. Trigger species (global)'!F62=lookups!$H$9),1,0)</f>
        <v>#DIV/0!</v>
      </c>
      <c r="AY59" s="3" t="e">
        <f>IF(AND('6. Trigger species (at site)'!Z64=1,'6. Trigger species (at site)'!G64/('5. Trigger species (global)'!G62)&gt;=0.01,'5. Trigger species (global)'!F62=lookups!$H$9),1,0)</f>
        <v>#DIV/0!</v>
      </c>
      <c r="AZ59" s="3">
        <f>IF(AND('6. Trigger species (at site)'!Z64=1,'6. Trigger species (at site)'!AA64=1,'5. Trigger species (global)'!F62=lookups!$H$9),1,0)</f>
        <v>0</v>
      </c>
      <c r="BA59" s="3" t="e">
        <f>IF(AND('6. Trigger species (at site)'!L64=lookups!$G$41,'6. Trigger species (at site)'!D64=lookups!$H$9,('6. Trigger species (at site)'!E64/('5. Trigger species (global)'!I62))&gt;=0.1),1,0)</f>
        <v>#DIV/0!</v>
      </c>
      <c r="BB59" s="3" t="e">
        <f>IF(AND('6. Trigger species (at site)'!L64=lookups!$G$41,'6. Trigger species (at site)'!D64=lookups!$H$9,('6. Trigger species (at site)'!F64/('5. Trigger species (global)'!H62))&gt;=0.1),1,0)</f>
        <v>#DIV/0!</v>
      </c>
      <c r="BC59" s="3" t="e">
        <f>IF(AND('6. Trigger species (at site)'!L64=lookups!$G$41,'6. Trigger species (at site)'!D64=lookups!$H$9,('6. Trigger species (at site)'!G64/('5. Trigger species (global)'!G62))&gt;=0.1),1,0)</f>
        <v>#DIV/0!</v>
      </c>
      <c r="BD59" s="3" t="e">
        <f>IF(AND('6. Trigger species (at site)'!L64=lookups!$G$42,'6. Trigger species (at site)'!D64=lookups!$H$9,('6. Trigger species (at site)'!E64/('5. Trigger species (global)'!I62))&gt;=0.1),1,0)</f>
        <v>#DIV/0!</v>
      </c>
      <c r="BE59" s="3" t="e">
        <f>IF(AND('6. Trigger species (at site)'!L64=lookups!$G$42,'6. Trigger species (at site)'!D64=lookups!$H$9,('6. Trigger species (at site)'!F64/('5. Trigger species (global)'!H62))&gt;=0.1),1,0)</f>
        <v>#DIV/0!</v>
      </c>
      <c r="BF59" s="3" t="e">
        <f>IF(AND('6. Trigger species (at site)'!L64=lookups!$G$42,'6. Trigger species (at site)'!D64=lookups!$H$9,('6. Trigger species (at site)'!G64/('5. Trigger species (global)'!G62))&gt;=0.1),1,0)</f>
        <v>#DIV/0!</v>
      </c>
      <c r="BG59" s="3">
        <f>'5. Trigger species (global)'!C62</f>
        <v>0</v>
      </c>
      <c r="BH59" s="3" t="e">
        <f t="shared" si="4"/>
        <v>#N/A</v>
      </c>
      <c r="CE59" s="3">
        <f>'5. Trigger species (global)'!F63</f>
        <v>0</v>
      </c>
      <c r="CF59" s="3">
        <f t="shared" si="1"/>
        <v>1</v>
      </c>
      <c r="CG59" s="3" t="str">
        <f>'6. Trigger species (at site)'!L65</f>
        <v>Regularly held by site</v>
      </c>
      <c r="CH59" s="3">
        <f t="shared" si="2"/>
        <v>1</v>
      </c>
      <c r="CI59" s="3">
        <f t="shared" si="3"/>
        <v>0</v>
      </c>
    </row>
    <row r="60" spans="1:87" x14ac:dyDescent="0.25">
      <c r="A60" s="3" t="s">
        <v>266</v>
      </c>
      <c r="E60" s="3" t="s">
        <v>667</v>
      </c>
      <c r="L60" s="36" t="s">
        <v>488</v>
      </c>
      <c r="R60" s="3">
        <f>'6. Trigger species (at site)'!X65</f>
        <v>1</v>
      </c>
      <c r="S60" s="3">
        <f>IF(OR('5. Trigger species (global)'!D63=lookups!$E$43,'5. Trigger species (global)'!D63=lookups!$E$44),1,0)</f>
        <v>0</v>
      </c>
      <c r="T60" s="3">
        <f>IF('5. Trigger species (global)'!D63=lookups!$E$42,1,0)</f>
        <v>0</v>
      </c>
      <c r="U60" s="3">
        <f>IF(AND(S60=1,'5. Trigger species (global)'!$E$5=lookups!$H$3),1,0)</f>
        <v>0</v>
      </c>
      <c r="V60" s="3">
        <f>IF(AND(T60=1,'5. Trigger species (global)'!$E$5=lookups!$H$3),1,0)</f>
        <v>0</v>
      </c>
      <c r="W60" s="3" t="e">
        <f>IF(AND(S60=1,('6. Trigger species (at site)'!E65/(('5. Trigger species (global)'!I63))&gt;=0.005),'6. Trigger species (at site)'!C65&gt;4),1,0)</f>
        <v>#DIV/0!</v>
      </c>
      <c r="X60" s="28" t="e">
        <f>IF(AND(S60=1,('6. Trigger species (at site)'!F65/(('5. Trigger species (global)'!H63))&gt;=0.005),'6. Trigger species (at site)'!C65&gt;4),1,0)</f>
        <v>#DIV/0!</v>
      </c>
      <c r="Y60" s="3" t="e">
        <f>IF(AND(S60=1,('6. Trigger species (at site)'!G65/('5. Trigger species (global)'!G63)&gt;=0.005),'6. Trigger species (at site)'!C65&gt;4),1,0)</f>
        <v>#DIV/0!</v>
      </c>
      <c r="Z60" s="28" t="e">
        <f>IF(AND(T60=1,('6. Trigger species (at site)'!E65/('5. Trigger species (global)'!I63)&gt;=0.01),'6. Trigger species (at site)'!C65&gt;9),1,0)</f>
        <v>#DIV/0!</v>
      </c>
      <c r="AA60" s="28" t="e">
        <f>IF(AND(T60=1,('6. Trigger species (at site)'!F65/('5. Trigger species (global)'!H63)&gt;=0.01),'6. Trigger species (at site)'!C65&gt;9),1,0)</f>
        <v>#DIV/0!</v>
      </c>
      <c r="AB60" s="28" t="e">
        <f>IF(AND(T60=1,('6. Trigger species (at site)'!G65/('5. Trigger species (global)'!G63)&gt;=0.01),'6. Trigger species (at site)'!C65&gt;9),1,0)</f>
        <v>#DIV/0!</v>
      </c>
      <c r="AC60" s="3" t="e">
        <f>IF(AND(S60=1,('6. Trigger species (at site)'!E65/('5. Trigger species (global)'!I63)&gt;=0.001),'6. Trigger species (at site)'!C65&gt;4,'5. Trigger species (global)'!E63=lookups!$F$3),1,0)</f>
        <v>#DIV/0!</v>
      </c>
      <c r="AD60" s="28" t="e">
        <f>IF(AND(S60=1,('6. Trigger species (at site)'!F65/('5. Trigger species (global)'!H63)&gt;=0.001),'6. Trigger species (at site)'!D65&gt;4,'5. Trigger species (global)'!E63=lookups!$F$3),1,0)</f>
        <v>#DIV/0!</v>
      </c>
      <c r="AE60" s="3" t="e">
        <f>IF(AND(S60=1,('6. Trigger species (at site)'!G65/('5. Trigger species (global)'!G63)&gt;=0.001),'6. Trigger species (at site)'!C65&gt;4,'5. Trigger species (global)'!E63=lookups!$F$3),1,0)</f>
        <v>#DIV/0!</v>
      </c>
      <c r="AF60" s="28" t="e">
        <f>IF(AND(T60=1,('6. Trigger species (at site)'!E65/('5. Trigger species (global)'!I63)&gt;=0.002),'6. Trigger species (at site)'!C65&gt;9,'5. Trigger species (global)'!E63=lookups!$F$3),1,0)</f>
        <v>#DIV/0!</v>
      </c>
      <c r="AG60" s="28" t="e">
        <f>IF(AND(T60=1,('6. Trigger species (at site)'!F65/('5. Trigger species (global)'!H63)&gt;=0.002),'6. Trigger species (at site)'!D65&gt;9,'5. Trigger species (global)'!E63=lookups!$F$3),1,0)</f>
        <v>#DIV/0!</v>
      </c>
      <c r="AH60" s="28" t="e">
        <f>IF(AND(T60=1,('6. Trigger species (at site)'!G65/('5. Trigger species (global)'!G63)&gt;=0.002),'6. Trigger species (at site)'!C65&gt;9,'5. Trigger species (global)'!E63=lookups!$F$3),1,0)</f>
        <v>#DIV/0!</v>
      </c>
      <c r="AI60" s="3" t="e">
        <f>IF(AND(S60=1,('6. Trigger species (at site)'!E65/('5. Trigger species (global)'!I63)&gt;=0.95)),1,0)</f>
        <v>#DIV/0!</v>
      </c>
      <c r="AJ60" s="3" t="e">
        <f>IF(AND(S60=1,('6. Trigger species (at site)'!F65/('5. Trigger species (global)'!H63)&gt;=0.95)),1,0)</f>
        <v>#DIV/0!</v>
      </c>
      <c r="AK60" s="3" t="e">
        <f>IF(AND(S60=1,('6. Trigger species (at site)'!G65/('5. Trigger species (global)'!G63)&gt;=0.95)),1,0)</f>
        <v>#DIV/0!</v>
      </c>
      <c r="AL60" s="3" t="e">
        <f>IF(AND('6. Trigger species (at site)'!E65/('5. Trigger species (global)'!I63)&gt;=0.1,'6. Trigger species (at site)'!C65&gt;9,$R60=1),1,0)</f>
        <v>#DIV/0!</v>
      </c>
      <c r="AM60" s="3" t="e">
        <f>IF(AND('6. Trigger species (at site)'!F65/('5. Trigger species (global)'!H63)&gt;=0.1,'6. Trigger species (at site)'!D65&gt;9,$R60=1),1,0)</f>
        <v>#DIV/0!</v>
      </c>
      <c r="AN60" s="3" t="e">
        <f>IF(AND('6. Trigger species (at site)'!G65/('5. Trigger species (global)'!G63)&gt;=0.1,'6. Trigger species (at site)'!C65&gt;9,R60=1),1,0)</f>
        <v>#DIV/0!</v>
      </c>
      <c r="AO60" s="3" t="e">
        <f>IF(AND('5. Trigger species (global)'!$K63=lookups!$F$3,'6. Trigger species (at site)'!E65/('5. Trigger species (global)'!I63)&gt;=0.01,R60=1),1,0)</f>
        <v>#DIV/0!</v>
      </c>
      <c r="AP60" s="3" t="e">
        <f>IF(AND('5. Trigger species (global)'!$K63=lookups!$F$3,'6. Trigger species (at site)'!F65/('5. Trigger species (global)'!H63)&gt;=0.01,R60=1),1,0)</f>
        <v>#DIV/0!</v>
      </c>
      <c r="AQ60" s="3" t="e">
        <f>IF(AND('5. Trigger species (global)'!$K63=lookups!$F$3,'6. Trigger species (at site)'!G65/('5. Trigger species (global)'!G63)&gt;=0.01,R60=1),1,0)</f>
        <v>#DIV/0!</v>
      </c>
      <c r="AR60" s="3" t="e">
        <f>IF(AND(R60=1,BH60=$O$24,'5. Trigger species (global)'!L63=lookups!$F$3,'6. Trigger species (at site)'!E65/('5. Trigger species (global)'!I63)&gt;=0.005),1,0)</f>
        <v>#N/A</v>
      </c>
      <c r="AS60" s="3" t="e">
        <f>IF(AND(R60=1,BH60=$O$24,'5. Trigger species (global)'!L63=lookups!$F$3,'6. Trigger species (at site)'!F65/('5. Trigger species (global)'!H63)&gt;=0.005),1,0)</f>
        <v>#N/A</v>
      </c>
      <c r="AT60" s="3" t="e">
        <f>IF(AND(R60=1,BH60=$O$24,'5. Trigger species (global)'!L63=lookups!$F$3,'6. Trigger species (at site)'!G65/('5. Trigger species (global)'!G63)&gt;=0.005),1,0)</f>
        <v>#N/A</v>
      </c>
      <c r="AU60" s="3" t="e">
        <f>IF(AND('6. Trigger species (at site)'!C65&gt;=5,BH60=$O$25,'5. Trigger species (global)'!L63=lookups!$F$3),1,0)</f>
        <v>#N/A</v>
      </c>
      <c r="AV60" s="3">
        <f>IF(AND(R60=1,'6. Trigger species (at site)'!Y65=1),1,0)</f>
        <v>0</v>
      </c>
      <c r="AW60" s="3" t="e">
        <f>IF(AND('6. Trigger species (at site)'!Z65=1,'6. Trigger species (at site)'!E65/('5. Trigger species (global)'!I63)&gt;=0.01,'5. Trigger species (global)'!F63=lookups!$H$9),1,0)</f>
        <v>#DIV/0!</v>
      </c>
      <c r="AX60" s="3" t="e">
        <f>IF(AND('6. Trigger species (at site)'!Z65=1,'6. Trigger species (at site)'!F65/('5. Trigger species (global)'!H63)&gt;=0.01,'5. Trigger species (global)'!F63=lookups!$H$9),1,0)</f>
        <v>#DIV/0!</v>
      </c>
      <c r="AY60" s="3" t="e">
        <f>IF(AND('6. Trigger species (at site)'!Z65=1,'6. Trigger species (at site)'!G65/('5. Trigger species (global)'!G63)&gt;=0.01,'5. Trigger species (global)'!F63=lookups!$H$9),1,0)</f>
        <v>#DIV/0!</v>
      </c>
      <c r="AZ60" s="3">
        <f>IF(AND('6. Trigger species (at site)'!Z65=1,'6. Trigger species (at site)'!AA65=1,'5. Trigger species (global)'!F63=lookups!$H$9),1,0)</f>
        <v>0</v>
      </c>
      <c r="BA60" s="3" t="e">
        <f>IF(AND('6. Trigger species (at site)'!L65=lookups!$G$41,'6. Trigger species (at site)'!D65=lookups!$H$9,('6. Trigger species (at site)'!E65/('5. Trigger species (global)'!I63))&gt;=0.1),1,0)</f>
        <v>#DIV/0!</v>
      </c>
      <c r="BB60" s="3" t="e">
        <f>IF(AND('6. Trigger species (at site)'!L65=lookups!$G$41,'6. Trigger species (at site)'!D65=lookups!$H$9,('6. Trigger species (at site)'!F65/('5. Trigger species (global)'!H63))&gt;=0.1),1,0)</f>
        <v>#DIV/0!</v>
      </c>
      <c r="BC60" s="3" t="e">
        <f>IF(AND('6. Trigger species (at site)'!L65=lookups!$G$41,'6. Trigger species (at site)'!D65=lookups!$H$9,('6. Trigger species (at site)'!G65/('5. Trigger species (global)'!G63))&gt;=0.1),1,0)</f>
        <v>#DIV/0!</v>
      </c>
      <c r="BD60" s="3" t="e">
        <f>IF(AND('6. Trigger species (at site)'!L65=lookups!$G$42,'6. Trigger species (at site)'!D65=lookups!$H$9,('6. Trigger species (at site)'!E65/('5. Trigger species (global)'!I63))&gt;=0.1),1,0)</f>
        <v>#DIV/0!</v>
      </c>
      <c r="BE60" s="3" t="e">
        <f>IF(AND('6. Trigger species (at site)'!L65=lookups!$G$42,'6. Trigger species (at site)'!D65=lookups!$H$9,('6. Trigger species (at site)'!F65/('5. Trigger species (global)'!H63))&gt;=0.1),1,0)</f>
        <v>#DIV/0!</v>
      </c>
      <c r="BF60" s="3" t="e">
        <f>IF(AND('6. Trigger species (at site)'!L65=lookups!$G$42,'6. Trigger species (at site)'!D65=lookups!$H$9,('6. Trigger species (at site)'!G65/('5. Trigger species (global)'!G63))&gt;=0.1),1,0)</f>
        <v>#DIV/0!</v>
      </c>
      <c r="BG60" s="3">
        <f>'5. Trigger species (global)'!C63</f>
        <v>0</v>
      </c>
      <c r="BH60" s="3" t="e">
        <f t="shared" si="4"/>
        <v>#N/A</v>
      </c>
      <c r="CE60" s="3">
        <f>'5. Trigger species (global)'!F64</f>
        <v>0</v>
      </c>
      <c r="CF60" s="3">
        <f t="shared" si="1"/>
        <v>1</v>
      </c>
      <c r="CG60" s="3" t="str">
        <f>'6. Trigger species (at site)'!L66</f>
        <v>Regularly held by site</v>
      </c>
      <c r="CH60" s="3">
        <f t="shared" si="2"/>
        <v>1</v>
      </c>
      <c r="CI60" s="3">
        <f t="shared" si="3"/>
        <v>0</v>
      </c>
    </row>
    <row r="61" spans="1:87" x14ac:dyDescent="0.25">
      <c r="A61" s="3" t="s">
        <v>82</v>
      </c>
      <c r="E61" s="3" t="s">
        <v>668</v>
      </c>
      <c r="L61" s="36" t="s">
        <v>489</v>
      </c>
      <c r="R61" s="3">
        <f>'6. Trigger species (at site)'!X66</f>
        <v>1</v>
      </c>
      <c r="S61" s="3">
        <f>IF(OR('5. Trigger species (global)'!D64=lookups!$E$43,'5. Trigger species (global)'!D64=lookups!$E$44),1,0)</f>
        <v>0</v>
      </c>
      <c r="T61" s="3">
        <f>IF('5. Trigger species (global)'!D64=lookups!$E$42,1,0)</f>
        <v>0</v>
      </c>
      <c r="U61" s="3">
        <f>IF(AND(S61=1,'5. Trigger species (global)'!$E$5=lookups!$H$3),1,0)</f>
        <v>0</v>
      </c>
      <c r="V61" s="3">
        <f>IF(AND(T61=1,'5. Trigger species (global)'!$E$5=lookups!$H$3),1,0)</f>
        <v>0</v>
      </c>
      <c r="W61" s="3" t="e">
        <f>IF(AND(S61=1,('6. Trigger species (at site)'!E66/(('5. Trigger species (global)'!I64))&gt;=0.005),'6. Trigger species (at site)'!C66&gt;4),1,0)</f>
        <v>#DIV/0!</v>
      </c>
      <c r="X61" s="28" t="e">
        <f>IF(AND(S61=1,('6. Trigger species (at site)'!F66/(('5. Trigger species (global)'!H64))&gt;=0.005),'6. Trigger species (at site)'!C66&gt;4),1,0)</f>
        <v>#DIV/0!</v>
      </c>
      <c r="Y61" s="3" t="e">
        <f>IF(AND(S61=1,('6. Trigger species (at site)'!G66/('5. Trigger species (global)'!G64)&gt;=0.005),'6. Trigger species (at site)'!C66&gt;4),1,0)</f>
        <v>#DIV/0!</v>
      </c>
      <c r="Z61" s="28" t="e">
        <f>IF(AND(T61=1,('6. Trigger species (at site)'!E66/('5. Trigger species (global)'!I64)&gt;=0.01),'6. Trigger species (at site)'!C66&gt;9),1,0)</f>
        <v>#DIV/0!</v>
      </c>
      <c r="AA61" s="28" t="e">
        <f>IF(AND(T61=1,('6. Trigger species (at site)'!F66/('5. Trigger species (global)'!H64)&gt;=0.01),'6. Trigger species (at site)'!C66&gt;9),1,0)</f>
        <v>#DIV/0!</v>
      </c>
      <c r="AB61" s="28" t="e">
        <f>IF(AND(T61=1,('6. Trigger species (at site)'!G66/('5. Trigger species (global)'!G64)&gt;=0.01),'6. Trigger species (at site)'!C66&gt;9),1,0)</f>
        <v>#DIV/0!</v>
      </c>
      <c r="AC61" s="3" t="e">
        <f>IF(AND(S61=1,('6. Trigger species (at site)'!E66/('5. Trigger species (global)'!I64)&gt;=0.001),'6. Trigger species (at site)'!C66&gt;4,'5. Trigger species (global)'!E64=lookups!$F$3),1,0)</f>
        <v>#DIV/0!</v>
      </c>
      <c r="AD61" s="28" t="e">
        <f>IF(AND(S61=1,('6. Trigger species (at site)'!F66/('5. Trigger species (global)'!H64)&gt;=0.001),'6. Trigger species (at site)'!D66&gt;4,'5. Trigger species (global)'!E64=lookups!$F$3),1,0)</f>
        <v>#DIV/0!</v>
      </c>
      <c r="AE61" s="3" t="e">
        <f>IF(AND(S61=1,('6. Trigger species (at site)'!G66/('5. Trigger species (global)'!G64)&gt;=0.001),'6. Trigger species (at site)'!C66&gt;4,'5. Trigger species (global)'!E64=lookups!$F$3),1,0)</f>
        <v>#DIV/0!</v>
      </c>
      <c r="AF61" s="28" t="e">
        <f>IF(AND(T61=1,('6. Trigger species (at site)'!E66/('5. Trigger species (global)'!I64)&gt;=0.002),'6. Trigger species (at site)'!C66&gt;9,'5. Trigger species (global)'!E64=lookups!$F$3),1,0)</f>
        <v>#DIV/0!</v>
      </c>
      <c r="AG61" s="28" t="e">
        <f>IF(AND(T61=1,('6. Trigger species (at site)'!F66/('5. Trigger species (global)'!H64)&gt;=0.002),'6. Trigger species (at site)'!D66&gt;9,'5. Trigger species (global)'!E64=lookups!$F$3),1,0)</f>
        <v>#DIV/0!</v>
      </c>
      <c r="AH61" s="28" t="e">
        <f>IF(AND(T61=1,('6. Trigger species (at site)'!G66/('5. Trigger species (global)'!G64)&gt;=0.002),'6. Trigger species (at site)'!C66&gt;9,'5. Trigger species (global)'!E64=lookups!$F$3),1,0)</f>
        <v>#DIV/0!</v>
      </c>
      <c r="AI61" s="3" t="e">
        <f>IF(AND(S61=1,('6. Trigger species (at site)'!E66/('5. Trigger species (global)'!I64)&gt;=0.95)),1,0)</f>
        <v>#DIV/0!</v>
      </c>
      <c r="AJ61" s="3" t="e">
        <f>IF(AND(S61=1,('6. Trigger species (at site)'!F66/('5. Trigger species (global)'!H64)&gt;=0.95)),1,0)</f>
        <v>#DIV/0!</v>
      </c>
      <c r="AK61" s="3" t="e">
        <f>IF(AND(S61=1,('6. Trigger species (at site)'!G66/('5. Trigger species (global)'!G64)&gt;=0.95)),1,0)</f>
        <v>#DIV/0!</v>
      </c>
      <c r="AL61" s="3" t="e">
        <f>IF(AND('6. Trigger species (at site)'!E66/('5. Trigger species (global)'!I64)&gt;=0.1,'6. Trigger species (at site)'!C66&gt;9,$R61=1),1,0)</f>
        <v>#DIV/0!</v>
      </c>
      <c r="AM61" s="3" t="e">
        <f>IF(AND('6. Trigger species (at site)'!F66/('5. Trigger species (global)'!H64)&gt;=0.1,'6. Trigger species (at site)'!D66&gt;9,$R61=1),1,0)</f>
        <v>#DIV/0!</v>
      </c>
      <c r="AN61" s="3" t="e">
        <f>IF(AND('6. Trigger species (at site)'!G66/('5. Trigger species (global)'!G64)&gt;=0.1,'6. Trigger species (at site)'!C66&gt;9,R61=1),1,0)</f>
        <v>#DIV/0!</v>
      </c>
      <c r="AO61" s="3" t="e">
        <f>IF(AND('5. Trigger species (global)'!$K64=lookups!$F$3,'6. Trigger species (at site)'!E66/('5. Trigger species (global)'!I64)&gt;=0.01,R61=1),1,0)</f>
        <v>#DIV/0!</v>
      </c>
      <c r="AP61" s="3" t="e">
        <f>IF(AND('5. Trigger species (global)'!$K64=lookups!$F$3,'6. Trigger species (at site)'!F66/('5. Trigger species (global)'!H64)&gt;=0.01,R61=1),1,0)</f>
        <v>#DIV/0!</v>
      </c>
      <c r="AQ61" s="3" t="e">
        <f>IF(AND('5. Trigger species (global)'!$K64=lookups!$F$3,'6. Trigger species (at site)'!G66/('5. Trigger species (global)'!G64)&gt;=0.01,R61=1),1,0)</f>
        <v>#DIV/0!</v>
      </c>
      <c r="AR61" s="3" t="e">
        <f>IF(AND(R61=1,BH61=$O$24,'5. Trigger species (global)'!L64=lookups!$F$3,'6. Trigger species (at site)'!E66/('5. Trigger species (global)'!I64)&gt;=0.005),1,0)</f>
        <v>#N/A</v>
      </c>
      <c r="AS61" s="3" t="e">
        <f>IF(AND(R61=1,BH61=$O$24,'5. Trigger species (global)'!L64=lookups!$F$3,'6. Trigger species (at site)'!F66/('5. Trigger species (global)'!H64)&gt;=0.005),1,0)</f>
        <v>#N/A</v>
      </c>
      <c r="AT61" s="3" t="e">
        <f>IF(AND(R61=1,BH61=$O$24,'5. Trigger species (global)'!L64=lookups!$F$3,'6. Trigger species (at site)'!G66/('5. Trigger species (global)'!G64)&gt;=0.005),1,0)</f>
        <v>#N/A</v>
      </c>
      <c r="AU61" s="3" t="e">
        <f>IF(AND('6. Trigger species (at site)'!C66&gt;=5,BH61=$O$25,'5. Trigger species (global)'!L64=lookups!$F$3),1,0)</f>
        <v>#N/A</v>
      </c>
      <c r="AV61" s="3">
        <f>IF(AND(R61=1,'6. Trigger species (at site)'!Y66=1),1,0)</f>
        <v>0</v>
      </c>
      <c r="AW61" s="3" t="e">
        <f>IF(AND('6. Trigger species (at site)'!Z66=1,'6. Trigger species (at site)'!E66/('5. Trigger species (global)'!I64)&gt;=0.01,'5. Trigger species (global)'!F64=lookups!$H$9),1,0)</f>
        <v>#DIV/0!</v>
      </c>
      <c r="AX61" s="3" t="e">
        <f>IF(AND('6. Trigger species (at site)'!Z66=1,'6. Trigger species (at site)'!F66/('5. Trigger species (global)'!H64)&gt;=0.01,'5. Trigger species (global)'!F64=lookups!$H$9),1,0)</f>
        <v>#DIV/0!</v>
      </c>
      <c r="AY61" s="3" t="e">
        <f>IF(AND('6. Trigger species (at site)'!Z66=1,'6. Trigger species (at site)'!G66/('5. Trigger species (global)'!G64)&gt;=0.01,'5. Trigger species (global)'!F64=lookups!$H$9),1,0)</f>
        <v>#DIV/0!</v>
      </c>
      <c r="AZ61" s="3">
        <f>IF(AND('6. Trigger species (at site)'!Z66=1,'6. Trigger species (at site)'!AA66=1,'5. Trigger species (global)'!F64=lookups!$H$9),1,0)</f>
        <v>0</v>
      </c>
      <c r="BA61" s="3" t="e">
        <f>IF(AND('6. Trigger species (at site)'!L66=lookups!$G$41,'6. Trigger species (at site)'!D66=lookups!$H$9,('6. Trigger species (at site)'!E66/('5. Trigger species (global)'!I64))&gt;=0.1),1,0)</f>
        <v>#DIV/0!</v>
      </c>
      <c r="BB61" s="3" t="e">
        <f>IF(AND('6. Trigger species (at site)'!L66=lookups!$G$41,'6. Trigger species (at site)'!D66=lookups!$H$9,('6. Trigger species (at site)'!F66/('5. Trigger species (global)'!H64))&gt;=0.1),1,0)</f>
        <v>#DIV/0!</v>
      </c>
      <c r="BC61" s="3" t="e">
        <f>IF(AND('6. Trigger species (at site)'!L66=lookups!$G$41,'6. Trigger species (at site)'!D66=lookups!$H$9,('6. Trigger species (at site)'!G66/('5. Trigger species (global)'!G64))&gt;=0.1),1,0)</f>
        <v>#DIV/0!</v>
      </c>
      <c r="BD61" s="3" t="e">
        <f>IF(AND('6. Trigger species (at site)'!L66=lookups!$G$42,'6. Trigger species (at site)'!D66=lookups!$H$9,('6. Trigger species (at site)'!E66/('5. Trigger species (global)'!I64))&gt;=0.1),1,0)</f>
        <v>#DIV/0!</v>
      </c>
      <c r="BE61" s="3" t="e">
        <f>IF(AND('6. Trigger species (at site)'!L66=lookups!$G$42,'6. Trigger species (at site)'!D66=lookups!$H$9,('6. Trigger species (at site)'!F66/('5. Trigger species (global)'!H64))&gt;=0.1),1,0)</f>
        <v>#DIV/0!</v>
      </c>
      <c r="BF61" s="3" t="e">
        <f>IF(AND('6. Trigger species (at site)'!L66=lookups!$G$42,'6. Trigger species (at site)'!D66=lookups!$H$9,('6. Trigger species (at site)'!G66/('5. Trigger species (global)'!G64))&gt;=0.1),1,0)</f>
        <v>#DIV/0!</v>
      </c>
      <c r="BG61" s="3">
        <f>'5. Trigger species (global)'!C64</f>
        <v>0</v>
      </c>
      <c r="BH61" s="3" t="e">
        <f t="shared" si="4"/>
        <v>#N/A</v>
      </c>
      <c r="CE61" s="3">
        <f>'5. Trigger species (global)'!F65</f>
        <v>0</v>
      </c>
      <c r="CF61" s="3">
        <f t="shared" si="1"/>
        <v>1</v>
      </c>
      <c r="CG61" s="3" t="str">
        <f>'6. Trigger species (at site)'!L67</f>
        <v>Regularly held by site</v>
      </c>
      <c r="CH61" s="3">
        <f t="shared" si="2"/>
        <v>1</v>
      </c>
      <c r="CI61" s="3">
        <f t="shared" si="3"/>
        <v>0</v>
      </c>
    </row>
    <row r="62" spans="1:87" x14ac:dyDescent="0.25">
      <c r="A62" s="3" t="s">
        <v>83</v>
      </c>
      <c r="E62" s="3" t="s">
        <v>669</v>
      </c>
      <c r="L62" s="36" t="s">
        <v>44</v>
      </c>
      <c r="R62" s="3">
        <f>'6. Trigger species (at site)'!X67</f>
        <v>1</v>
      </c>
      <c r="S62" s="3">
        <f>IF(OR('5. Trigger species (global)'!D65=lookups!$E$43,'5. Trigger species (global)'!D65=lookups!$E$44),1,0)</f>
        <v>0</v>
      </c>
      <c r="T62" s="3">
        <f>IF('5. Trigger species (global)'!D65=lookups!$E$42,1,0)</f>
        <v>0</v>
      </c>
      <c r="U62" s="3">
        <f>IF(AND(S62=1,'5. Trigger species (global)'!$E$5=lookups!$H$3),1,0)</f>
        <v>0</v>
      </c>
      <c r="V62" s="3">
        <f>IF(AND(T62=1,'5. Trigger species (global)'!$E$5=lookups!$H$3),1,0)</f>
        <v>0</v>
      </c>
      <c r="W62" s="3" t="e">
        <f>IF(AND(S62=1,('6. Trigger species (at site)'!E67/(('5. Trigger species (global)'!I65))&gt;=0.005),'6. Trigger species (at site)'!C67&gt;4),1,0)</f>
        <v>#DIV/0!</v>
      </c>
      <c r="X62" s="28" t="e">
        <f>IF(AND(S62=1,('6. Trigger species (at site)'!F67/(('5. Trigger species (global)'!H65))&gt;=0.005),'6. Trigger species (at site)'!C67&gt;4),1,0)</f>
        <v>#DIV/0!</v>
      </c>
      <c r="Y62" s="3" t="e">
        <f>IF(AND(S62=1,('6. Trigger species (at site)'!G67/('5. Trigger species (global)'!G65)&gt;=0.005),'6. Trigger species (at site)'!C67&gt;4),1,0)</f>
        <v>#DIV/0!</v>
      </c>
      <c r="Z62" s="28" t="e">
        <f>IF(AND(T62=1,('6. Trigger species (at site)'!E67/('5. Trigger species (global)'!I65)&gt;=0.01),'6. Trigger species (at site)'!C67&gt;9),1,0)</f>
        <v>#DIV/0!</v>
      </c>
      <c r="AA62" s="28" t="e">
        <f>IF(AND(T62=1,('6. Trigger species (at site)'!F67/('5. Trigger species (global)'!H65)&gt;=0.01),'6. Trigger species (at site)'!C67&gt;9),1,0)</f>
        <v>#DIV/0!</v>
      </c>
      <c r="AB62" s="28" t="e">
        <f>IF(AND(T62=1,('6. Trigger species (at site)'!G67/('5. Trigger species (global)'!G65)&gt;=0.01),'6. Trigger species (at site)'!C67&gt;9),1,0)</f>
        <v>#DIV/0!</v>
      </c>
      <c r="AC62" s="3" t="e">
        <f>IF(AND(S62=1,('6. Trigger species (at site)'!E67/('5. Trigger species (global)'!I65)&gt;=0.001),'6. Trigger species (at site)'!C67&gt;4,'5. Trigger species (global)'!E65=lookups!$F$3),1,0)</f>
        <v>#DIV/0!</v>
      </c>
      <c r="AD62" s="28" t="e">
        <f>IF(AND(S62=1,('6. Trigger species (at site)'!F67/('5. Trigger species (global)'!H65)&gt;=0.001),'6. Trigger species (at site)'!D67&gt;4,'5. Trigger species (global)'!E65=lookups!$F$3),1,0)</f>
        <v>#DIV/0!</v>
      </c>
      <c r="AE62" s="3" t="e">
        <f>IF(AND(S62=1,('6. Trigger species (at site)'!G67/('5. Trigger species (global)'!G65)&gt;=0.001),'6. Trigger species (at site)'!C67&gt;4,'5. Trigger species (global)'!E65=lookups!$F$3),1,0)</f>
        <v>#DIV/0!</v>
      </c>
      <c r="AF62" s="28" t="e">
        <f>IF(AND(T62=1,('6. Trigger species (at site)'!E67/('5. Trigger species (global)'!I65)&gt;=0.002),'6. Trigger species (at site)'!C67&gt;9,'5. Trigger species (global)'!E65=lookups!$F$3),1,0)</f>
        <v>#DIV/0!</v>
      </c>
      <c r="AG62" s="28" t="e">
        <f>IF(AND(T62=1,('6. Trigger species (at site)'!F67/('5. Trigger species (global)'!H65)&gt;=0.002),'6. Trigger species (at site)'!D67&gt;9,'5. Trigger species (global)'!E65=lookups!$F$3),1,0)</f>
        <v>#DIV/0!</v>
      </c>
      <c r="AH62" s="28" t="e">
        <f>IF(AND(T62=1,('6. Trigger species (at site)'!G67/('5. Trigger species (global)'!G65)&gt;=0.002),'6. Trigger species (at site)'!C67&gt;9,'5. Trigger species (global)'!E65=lookups!$F$3),1,0)</f>
        <v>#DIV/0!</v>
      </c>
      <c r="AI62" s="3" t="e">
        <f>IF(AND(S62=1,('6. Trigger species (at site)'!E67/('5. Trigger species (global)'!I65)&gt;=0.95)),1,0)</f>
        <v>#DIV/0!</v>
      </c>
      <c r="AJ62" s="3" t="e">
        <f>IF(AND(S62=1,('6. Trigger species (at site)'!F67/('5. Trigger species (global)'!H65)&gt;=0.95)),1,0)</f>
        <v>#DIV/0!</v>
      </c>
      <c r="AK62" s="3" t="e">
        <f>IF(AND(S62=1,('6. Trigger species (at site)'!G67/('5. Trigger species (global)'!G65)&gt;=0.95)),1,0)</f>
        <v>#DIV/0!</v>
      </c>
      <c r="AL62" s="3" t="e">
        <f>IF(AND('6. Trigger species (at site)'!E67/('5. Trigger species (global)'!I65)&gt;=0.1,'6. Trigger species (at site)'!C67&gt;9,$R62=1),1,0)</f>
        <v>#DIV/0!</v>
      </c>
      <c r="AM62" s="3" t="e">
        <f>IF(AND('6. Trigger species (at site)'!F67/('5. Trigger species (global)'!H65)&gt;=0.1,'6. Trigger species (at site)'!D67&gt;9,$R62=1),1,0)</f>
        <v>#DIV/0!</v>
      </c>
      <c r="AN62" s="3" t="e">
        <f>IF(AND('6. Trigger species (at site)'!G67/('5. Trigger species (global)'!G65)&gt;=0.1,'6. Trigger species (at site)'!C67&gt;9,R62=1),1,0)</f>
        <v>#DIV/0!</v>
      </c>
      <c r="AO62" s="3" t="e">
        <f>IF(AND('5. Trigger species (global)'!$K65=lookups!$F$3,'6. Trigger species (at site)'!E67/('5. Trigger species (global)'!I65)&gt;=0.01,R62=1),1,0)</f>
        <v>#DIV/0!</v>
      </c>
      <c r="AP62" s="3" t="e">
        <f>IF(AND('5. Trigger species (global)'!$K65=lookups!$F$3,'6. Trigger species (at site)'!F67/('5. Trigger species (global)'!H65)&gt;=0.01,R62=1),1,0)</f>
        <v>#DIV/0!</v>
      </c>
      <c r="AQ62" s="3" t="e">
        <f>IF(AND('5. Trigger species (global)'!$K65=lookups!$F$3,'6. Trigger species (at site)'!G67/('5. Trigger species (global)'!G65)&gt;=0.01,R62=1),1,0)</f>
        <v>#DIV/0!</v>
      </c>
      <c r="AR62" s="3" t="e">
        <f>IF(AND(R62=1,BH62=$O$24,'5. Trigger species (global)'!L65=lookups!$F$3,'6. Trigger species (at site)'!E67/('5. Trigger species (global)'!I65)&gt;=0.005),1,0)</f>
        <v>#N/A</v>
      </c>
      <c r="AS62" s="3" t="e">
        <f>IF(AND(R62=1,BH62=$O$24,'5. Trigger species (global)'!L65=lookups!$F$3,'6. Trigger species (at site)'!F67/('5. Trigger species (global)'!H65)&gt;=0.005),1,0)</f>
        <v>#N/A</v>
      </c>
      <c r="AT62" s="3" t="e">
        <f>IF(AND(R62=1,BH62=$O$24,'5. Trigger species (global)'!L65=lookups!$F$3,'6. Trigger species (at site)'!G67/('5. Trigger species (global)'!G65)&gt;=0.005),1,0)</f>
        <v>#N/A</v>
      </c>
      <c r="AU62" s="3" t="e">
        <f>IF(AND('6. Trigger species (at site)'!C67&gt;=5,BH62=$O$25,'5. Trigger species (global)'!L65=lookups!$F$3),1,0)</f>
        <v>#N/A</v>
      </c>
      <c r="AV62" s="3">
        <f>IF(AND(R62=1,'6. Trigger species (at site)'!Y67=1),1,0)</f>
        <v>0</v>
      </c>
      <c r="AW62" s="3" t="e">
        <f>IF(AND('6. Trigger species (at site)'!Z67=1,'6. Trigger species (at site)'!E67/('5. Trigger species (global)'!I65)&gt;=0.01,'5. Trigger species (global)'!F65=lookups!$H$9),1,0)</f>
        <v>#DIV/0!</v>
      </c>
      <c r="AX62" s="3" t="e">
        <f>IF(AND('6. Trigger species (at site)'!Z67=1,'6. Trigger species (at site)'!F67/('5. Trigger species (global)'!H65)&gt;=0.01,'5. Trigger species (global)'!F65=lookups!$H$9),1,0)</f>
        <v>#DIV/0!</v>
      </c>
      <c r="AY62" s="3" t="e">
        <f>IF(AND('6. Trigger species (at site)'!Z67=1,'6. Trigger species (at site)'!G67/('5. Trigger species (global)'!G65)&gt;=0.01,'5. Trigger species (global)'!F65=lookups!$H$9),1,0)</f>
        <v>#DIV/0!</v>
      </c>
      <c r="AZ62" s="3">
        <f>IF(AND('6. Trigger species (at site)'!Z67=1,'6. Trigger species (at site)'!AA67=1,'5. Trigger species (global)'!F65=lookups!$H$9),1,0)</f>
        <v>0</v>
      </c>
      <c r="BA62" s="3" t="e">
        <f>IF(AND('6. Trigger species (at site)'!L67=lookups!$G$41,'6. Trigger species (at site)'!D67=lookups!$H$9,('6. Trigger species (at site)'!E67/('5. Trigger species (global)'!I65))&gt;=0.1),1,0)</f>
        <v>#DIV/0!</v>
      </c>
      <c r="BB62" s="3" t="e">
        <f>IF(AND('6. Trigger species (at site)'!L67=lookups!$G$41,'6. Trigger species (at site)'!D67=lookups!$H$9,('6. Trigger species (at site)'!F67/('5. Trigger species (global)'!H65))&gt;=0.1),1,0)</f>
        <v>#DIV/0!</v>
      </c>
      <c r="BC62" s="3" t="e">
        <f>IF(AND('6. Trigger species (at site)'!L67=lookups!$G$41,'6. Trigger species (at site)'!D67=lookups!$H$9,('6. Trigger species (at site)'!G67/('5. Trigger species (global)'!G65))&gt;=0.1),1,0)</f>
        <v>#DIV/0!</v>
      </c>
      <c r="BD62" s="3" t="e">
        <f>IF(AND('6. Trigger species (at site)'!L67=lookups!$G$42,'6. Trigger species (at site)'!D67=lookups!$H$9,('6. Trigger species (at site)'!E67/('5. Trigger species (global)'!I65))&gt;=0.1),1,0)</f>
        <v>#DIV/0!</v>
      </c>
      <c r="BE62" s="3" t="e">
        <f>IF(AND('6. Trigger species (at site)'!L67=lookups!$G$42,'6. Trigger species (at site)'!D67=lookups!$H$9,('6. Trigger species (at site)'!F67/('5. Trigger species (global)'!H65))&gt;=0.1),1,0)</f>
        <v>#DIV/0!</v>
      </c>
      <c r="BF62" s="3" t="e">
        <f>IF(AND('6. Trigger species (at site)'!L67=lookups!$G$42,'6. Trigger species (at site)'!D67=lookups!$H$9,('6. Trigger species (at site)'!G67/('5. Trigger species (global)'!G65))&gt;=0.1),1,0)</f>
        <v>#DIV/0!</v>
      </c>
      <c r="BG62" s="3">
        <f>'5. Trigger species (global)'!C65</f>
        <v>0</v>
      </c>
      <c r="BH62" s="3" t="e">
        <f t="shared" si="4"/>
        <v>#N/A</v>
      </c>
      <c r="CE62" s="3">
        <f>'5. Trigger species (global)'!F66</f>
        <v>0</v>
      </c>
      <c r="CF62" s="3">
        <f t="shared" si="1"/>
        <v>1</v>
      </c>
      <c r="CG62" s="3" t="str">
        <f>'6. Trigger species (at site)'!L68</f>
        <v>Regularly held by site</v>
      </c>
      <c r="CH62" s="3">
        <f t="shared" si="2"/>
        <v>1</v>
      </c>
      <c r="CI62" s="3">
        <f t="shared" si="3"/>
        <v>0</v>
      </c>
    </row>
    <row r="63" spans="1:87" x14ac:dyDescent="0.25">
      <c r="A63" s="3" t="s">
        <v>88</v>
      </c>
      <c r="E63" s="3" t="s">
        <v>670</v>
      </c>
      <c r="R63" s="3">
        <f>'6. Trigger species (at site)'!X68</f>
        <v>1</v>
      </c>
      <c r="S63" s="3">
        <f>IF(OR('5. Trigger species (global)'!D66=lookups!$E$43,'5. Trigger species (global)'!D66=lookups!$E$44),1,0)</f>
        <v>0</v>
      </c>
      <c r="T63" s="3">
        <f>IF('5. Trigger species (global)'!D66=lookups!$E$42,1,0)</f>
        <v>0</v>
      </c>
      <c r="U63" s="3">
        <f>IF(AND(S63=1,'5. Trigger species (global)'!$E$5=lookups!$H$3),1,0)</f>
        <v>0</v>
      </c>
      <c r="V63" s="3">
        <f>IF(AND(T63=1,'5. Trigger species (global)'!$E$5=lookups!$H$3),1,0)</f>
        <v>0</v>
      </c>
      <c r="W63" s="3" t="e">
        <f>IF(AND(S63=1,('6. Trigger species (at site)'!E68/(('5. Trigger species (global)'!I66))&gt;=0.005),'6. Trigger species (at site)'!C68&gt;4),1,0)</f>
        <v>#DIV/0!</v>
      </c>
      <c r="X63" s="28" t="e">
        <f>IF(AND(S63=1,('6. Trigger species (at site)'!F68/(('5. Trigger species (global)'!H66))&gt;=0.005),'6. Trigger species (at site)'!C68&gt;4),1,0)</f>
        <v>#DIV/0!</v>
      </c>
      <c r="Y63" s="3" t="e">
        <f>IF(AND(S63=1,('6. Trigger species (at site)'!G68/('5. Trigger species (global)'!G66)&gt;=0.005),'6. Trigger species (at site)'!C68&gt;4),1,0)</f>
        <v>#DIV/0!</v>
      </c>
      <c r="Z63" s="28" t="e">
        <f>IF(AND(T63=1,('6. Trigger species (at site)'!E68/('5. Trigger species (global)'!I66)&gt;=0.01),'6. Trigger species (at site)'!C68&gt;9),1,0)</f>
        <v>#DIV/0!</v>
      </c>
      <c r="AA63" s="28" t="e">
        <f>IF(AND(T63=1,('6. Trigger species (at site)'!F68/('5. Trigger species (global)'!H66)&gt;=0.01),'6. Trigger species (at site)'!C68&gt;9),1,0)</f>
        <v>#DIV/0!</v>
      </c>
      <c r="AB63" s="28" t="e">
        <f>IF(AND(T63=1,('6. Trigger species (at site)'!G68/('5. Trigger species (global)'!G66)&gt;=0.01),'6. Trigger species (at site)'!C68&gt;9),1,0)</f>
        <v>#DIV/0!</v>
      </c>
      <c r="AC63" s="3" t="e">
        <f>IF(AND(S63=1,('6. Trigger species (at site)'!E68/('5. Trigger species (global)'!I66)&gt;=0.001),'6. Trigger species (at site)'!C68&gt;4,'5. Trigger species (global)'!E66=lookups!$F$3),1,0)</f>
        <v>#DIV/0!</v>
      </c>
      <c r="AD63" s="28" t="e">
        <f>IF(AND(S63=1,('6. Trigger species (at site)'!F68/('5. Trigger species (global)'!H66)&gt;=0.001),'6. Trigger species (at site)'!D68&gt;4,'5. Trigger species (global)'!E66=lookups!$F$3),1,0)</f>
        <v>#DIV/0!</v>
      </c>
      <c r="AE63" s="3" t="e">
        <f>IF(AND(S63=1,('6. Trigger species (at site)'!G68/('5. Trigger species (global)'!G66)&gt;=0.001),'6. Trigger species (at site)'!C68&gt;4,'5. Trigger species (global)'!E66=lookups!$F$3),1,0)</f>
        <v>#DIV/0!</v>
      </c>
      <c r="AF63" s="28" t="e">
        <f>IF(AND(T63=1,('6. Trigger species (at site)'!E68/('5. Trigger species (global)'!I66)&gt;=0.002),'6. Trigger species (at site)'!C68&gt;9,'5. Trigger species (global)'!E66=lookups!$F$3),1,0)</f>
        <v>#DIV/0!</v>
      </c>
      <c r="AG63" s="28" t="e">
        <f>IF(AND(T63=1,('6. Trigger species (at site)'!F68/('5. Trigger species (global)'!H66)&gt;=0.002),'6. Trigger species (at site)'!D68&gt;9,'5. Trigger species (global)'!E66=lookups!$F$3),1,0)</f>
        <v>#DIV/0!</v>
      </c>
      <c r="AH63" s="28" t="e">
        <f>IF(AND(T63=1,('6. Trigger species (at site)'!G68/('5. Trigger species (global)'!G66)&gt;=0.002),'6. Trigger species (at site)'!C68&gt;9,'5. Trigger species (global)'!E66=lookups!$F$3),1,0)</f>
        <v>#DIV/0!</v>
      </c>
      <c r="AI63" s="3" t="e">
        <f>IF(AND(S63=1,('6. Trigger species (at site)'!E68/('5. Trigger species (global)'!I66)&gt;=0.95)),1,0)</f>
        <v>#DIV/0!</v>
      </c>
      <c r="AJ63" s="3" t="e">
        <f>IF(AND(S63=1,('6. Trigger species (at site)'!F68/('5. Trigger species (global)'!H66)&gt;=0.95)),1,0)</f>
        <v>#DIV/0!</v>
      </c>
      <c r="AK63" s="3" t="e">
        <f>IF(AND(S63=1,('6. Trigger species (at site)'!G68/('5. Trigger species (global)'!G66)&gt;=0.95)),1,0)</f>
        <v>#DIV/0!</v>
      </c>
      <c r="AL63" s="3" t="e">
        <f>IF(AND('6. Trigger species (at site)'!E68/('5. Trigger species (global)'!I66)&gt;=0.1,'6. Trigger species (at site)'!C68&gt;9,$R63=1),1,0)</f>
        <v>#DIV/0!</v>
      </c>
      <c r="AM63" s="3" t="e">
        <f>IF(AND('6. Trigger species (at site)'!F68/('5. Trigger species (global)'!H66)&gt;=0.1,'6. Trigger species (at site)'!D68&gt;9,$R63=1),1,0)</f>
        <v>#DIV/0!</v>
      </c>
      <c r="AN63" s="3" t="e">
        <f>IF(AND('6. Trigger species (at site)'!G68/('5. Trigger species (global)'!G66)&gt;=0.1,'6. Trigger species (at site)'!C68&gt;9,R63=1),1,0)</f>
        <v>#DIV/0!</v>
      </c>
      <c r="AO63" s="3" t="e">
        <f>IF(AND('5. Trigger species (global)'!$K66=lookups!$F$3,'6. Trigger species (at site)'!E68/('5. Trigger species (global)'!I66)&gt;=0.01,R63=1),1,0)</f>
        <v>#DIV/0!</v>
      </c>
      <c r="AP63" s="3" t="e">
        <f>IF(AND('5. Trigger species (global)'!$K66=lookups!$F$3,'6. Trigger species (at site)'!F68/('5. Trigger species (global)'!H66)&gt;=0.01,R63=1),1,0)</f>
        <v>#DIV/0!</v>
      </c>
      <c r="AQ63" s="3" t="e">
        <f>IF(AND('5. Trigger species (global)'!$K66=lookups!$F$3,'6. Trigger species (at site)'!G68/('5. Trigger species (global)'!G66)&gt;=0.01,R63=1),1,0)</f>
        <v>#DIV/0!</v>
      </c>
      <c r="AR63" s="3" t="e">
        <f>IF(AND(R63=1,BH63=$O$24,'5. Trigger species (global)'!L66=lookups!$F$3,'6. Trigger species (at site)'!E68/('5. Trigger species (global)'!I66)&gt;=0.005),1,0)</f>
        <v>#N/A</v>
      </c>
      <c r="AS63" s="3" t="e">
        <f>IF(AND(R63=1,BH63=$O$24,'5. Trigger species (global)'!L66=lookups!$F$3,'6. Trigger species (at site)'!F68/('5. Trigger species (global)'!H66)&gt;=0.005),1,0)</f>
        <v>#N/A</v>
      </c>
      <c r="AT63" s="3" t="e">
        <f>IF(AND(R63=1,BH63=$O$24,'5. Trigger species (global)'!L66=lookups!$F$3,'6. Trigger species (at site)'!G68/('5. Trigger species (global)'!G66)&gt;=0.005),1,0)</f>
        <v>#N/A</v>
      </c>
      <c r="AU63" s="3" t="e">
        <f>IF(AND('6. Trigger species (at site)'!C68&gt;=5,BH63=$O$25,'5. Trigger species (global)'!L66=lookups!$F$3),1,0)</f>
        <v>#N/A</v>
      </c>
      <c r="AV63" s="3">
        <f>IF(AND(R63=1,'6. Trigger species (at site)'!Y68=1),1,0)</f>
        <v>0</v>
      </c>
      <c r="AW63" s="3" t="e">
        <f>IF(AND('6. Trigger species (at site)'!Z68=1,'6. Trigger species (at site)'!E68/('5. Trigger species (global)'!I66)&gt;=0.01,'5. Trigger species (global)'!F66=lookups!$H$9),1,0)</f>
        <v>#DIV/0!</v>
      </c>
      <c r="AX63" s="3" t="e">
        <f>IF(AND('6. Trigger species (at site)'!Z68=1,'6. Trigger species (at site)'!F68/('5. Trigger species (global)'!H66)&gt;=0.01,'5. Trigger species (global)'!F66=lookups!$H$9),1,0)</f>
        <v>#DIV/0!</v>
      </c>
      <c r="AY63" s="3" t="e">
        <f>IF(AND('6. Trigger species (at site)'!Z68=1,'6. Trigger species (at site)'!G68/('5. Trigger species (global)'!G66)&gt;=0.01,'5. Trigger species (global)'!F66=lookups!$H$9),1,0)</f>
        <v>#DIV/0!</v>
      </c>
      <c r="AZ63" s="3">
        <f>IF(AND('6. Trigger species (at site)'!Z68=1,'6. Trigger species (at site)'!AA68=1,'5. Trigger species (global)'!F66=lookups!$H$9),1,0)</f>
        <v>0</v>
      </c>
      <c r="BA63" s="3" t="e">
        <f>IF(AND('6. Trigger species (at site)'!L68=lookups!$G$41,'6. Trigger species (at site)'!D68=lookups!$H$9,('6. Trigger species (at site)'!E68/('5. Trigger species (global)'!I66))&gt;=0.1),1,0)</f>
        <v>#DIV/0!</v>
      </c>
      <c r="BB63" s="3" t="e">
        <f>IF(AND('6. Trigger species (at site)'!L68=lookups!$G$41,'6. Trigger species (at site)'!D68=lookups!$H$9,('6. Trigger species (at site)'!F68/('5. Trigger species (global)'!H66))&gt;=0.1),1,0)</f>
        <v>#DIV/0!</v>
      </c>
      <c r="BC63" s="3" t="e">
        <f>IF(AND('6. Trigger species (at site)'!L68=lookups!$G$41,'6. Trigger species (at site)'!D68=lookups!$H$9,('6. Trigger species (at site)'!G68/('5. Trigger species (global)'!G66))&gt;=0.1),1,0)</f>
        <v>#DIV/0!</v>
      </c>
      <c r="BD63" s="3" t="e">
        <f>IF(AND('6. Trigger species (at site)'!L68=lookups!$G$42,'6. Trigger species (at site)'!D68=lookups!$H$9,('6. Trigger species (at site)'!E68/('5. Trigger species (global)'!I66))&gt;=0.1),1,0)</f>
        <v>#DIV/0!</v>
      </c>
      <c r="BE63" s="3" t="e">
        <f>IF(AND('6. Trigger species (at site)'!L68=lookups!$G$42,'6. Trigger species (at site)'!D68=lookups!$H$9,('6. Trigger species (at site)'!F68/('5. Trigger species (global)'!H66))&gt;=0.1),1,0)</f>
        <v>#DIV/0!</v>
      </c>
      <c r="BF63" s="3" t="e">
        <f>IF(AND('6. Trigger species (at site)'!L68=lookups!$G$42,'6. Trigger species (at site)'!D68=lookups!$H$9,('6. Trigger species (at site)'!G68/('5. Trigger species (global)'!G66))&gt;=0.1),1,0)</f>
        <v>#DIV/0!</v>
      </c>
      <c r="BG63" s="3">
        <f>'5. Trigger species (global)'!C66</f>
        <v>0</v>
      </c>
      <c r="BH63" s="3" t="e">
        <f t="shared" si="4"/>
        <v>#N/A</v>
      </c>
      <c r="CE63" s="3">
        <f>'5. Trigger species (global)'!F67</f>
        <v>0</v>
      </c>
      <c r="CF63" s="3">
        <f t="shared" si="1"/>
        <v>1</v>
      </c>
      <c r="CG63" s="3" t="str">
        <f>'6. Trigger species (at site)'!L69</f>
        <v>Regularly held by site</v>
      </c>
      <c r="CH63" s="3">
        <f t="shared" si="2"/>
        <v>1</v>
      </c>
      <c r="CI63" s="3">
        <f t="shared" si="3"/>
        <v>0</v>
      </c>
    </row>
    <row r="64" spans="1:87" x14ac:dyDescent="0.25">
      <c r="A64" s="3" t="s">
        <v>84</v>
      </c>
      <c r="E64" s="3" t="s">
        <v>671</v>
      </c>
      <c r="R64" s="3">
        <f>'6. Trigger species (at site)'!X69</f>
        <v>1</v>
      </c>
      <c r="S64" s="3">
        <f>IF(OR('5. Trigger species (global)'!D67=lookups!$E$43,'5. Trigger species (global)'!D67=lookups!$E$44),1,0)</f>
        <v>0</v>
      </c>
      <c r="T64" s="3">
        <f>IF('5. Trigger species (global)'!D67=lookups!$E$42,1,0)</f>
        <v>0</v>
      </c>
      <c r="U64" s="3">
        <f>IF(AND(S64=1,'5. Trigger species (global)'!$E$5=lookups!$H$3),1,0)</f>
        <v>0</v>
      </c>
      <c r="V64" s="3">
        <f>IF(AND(T64=1,'5. Trigger species (global)'!$E$5=lookups!$H$3),1,0)</f>
        <v>0</v>
      </c>
      <c r="W64" s="3" t="e">
        <f>IF(AND(S64=1,('6. Trigger species (at site)'!E69/(('5. Trigger species (global)'!I67))&gt;=0.005),'6. Trigger species (at site)'!C69&gt;4),1,0)</f>
        <v>#DIV/0!</v>
      </c>
      <c r="X64" s="28" t="e">
        <f>IF(AND(S64=1,('6. Trigger species (at site)'!F69/(('5. Trigger species (global)'!H67))&gt;=0.005),'6. Trigger species (at site)'!C69&gt;4),1,0)</f>
        <v>#DIV/0!</v>
      </c>
      <c r="Y64" s="3" t="e">
        <f>IF(AND(S64=1,('6. Trigger species (at site)'!G69/('5. Trigger species (global)'!G67)&gt;=0.005),'6. Trigger species (at site)'!C69&gt;4),1,0)</f>
        <v>#DIV/0!</v>
      </c>
      <c r="Z64" s="28" t="e">
        <f>IF(AND(T64=1,('6. Trigger species (at site)'!E69/('5. Trigger species (global)'!I67)&gt;=0.01),'6. Trigger species (at site)'!C69&gt;9),1,0)</f>
        <v>#DIV/0!</v>
      </c>
      <c r="AA64" s="28" t="e">
        <f>IF(AND(T64=1,('6. Trigger species (at site)'!F69/('5. Trigger species (global)'!H67)&gt;=0.01),'6. Trigger species (at site)'!C69&gt;9),1,0)</f>
        <v>#DIV/0!</v>
      </c>
      <c r="AB64" s="28" t="e">
        <f>IF(AND(T64=1,('6. Trigger species (at site)'!G69/('5. Trigger species (global)'!G67)&gt;=0.01),'6. Trigger species (at site)'!C69&gt;9),1,0)</f>
        <v>#DIV/0!</v>
      </c>
      <c r="AC64" s="3" t="e">
        <f>IF(AND(S64=1,('6. Trigger species (at site)'!E69/('5. Trigger species (global)'!I67)&gt;=0.001),'6. Trigger species (at site)'!C69&gt;4,'5. Trigger species (global)'!E67=lookups!$F$3),1,0)</f>
        <v>#DIV/0!</v>
      </c>
      <c r="AD64" s="28" t="e">
        <f>IF(AND(S64=1,('6. Trigger species (at site)'!F69/('5. Trigger species (global)'!H67)&gt;=0.001),'6. Trigger species (at site)'!D69&gt;4,'5. Trigger species (global)'!E67=lookups!$F$3),1,0)</f>
        <v>#DIV/0!</v>
      </c>
      <c r="AE64" s="3" t="e">
        <f>IF(AND(S64=1,('6. Trigger species (at site)'!G69/('5. Trigger species (global)'!G67)&gt;=0.001),'6. Trigger species (at site)'!C69&gt;4,'5. Trigger species (global)'!E67=lookups!$F$3),1,0)</f>
        <v>#DIV/0!</v>
      </c>
      <c r="AF64" s="28" t="e">
        <f>IF(AND(T64=1,('6. Trigger species (at site)'!E69/('5. Trigger species (global)'!I67)&gt;=0.002),'6. Trigger species (at site)'!C69&gt;9,'5. Trigger species (global)'!E67=lookups!$F$3),1,0)</f>
        <v>#DIV/0!</v>
      </c>
      <c r="AG64" s="28" t="e">
        <f>IF(AND(T64=1,('6. Trigger species (at site)'!F69/('5. Trigger species (global)'!H67)&gt;=0.002),'6. Trigger species (at site)'!D69&gt;9,'5. Trigger species (global)'!E67=lookups!$F$3),1,0)</f>
        <v>#DIV/0!</v>
      </c>
      <c r="AH64" s="28" t="e">
        <f>IF(AND(T64=1,('6. Trigger species (at site)'!G69/('5. Trigger species (global)'!G67)&gt;=0.002),'6. Trigger species (at site)'!C69&gt;9,'5. Trigger species (global)'!E67=lookups!$F$3),1,0)</f>
        <v>#DIV/0!</v>
      </c>
      <c r="AI64" s="3" t="e">
        <f>IF(AND(S64=1,('6. Trigger species (at site)'!E69/('5. Trigger species (global)'!I67)&gt;=0.95)),1,0)</f>
        <v>#DIV/0!</v>
      </c>
      <c r="AJ64" s="3" t="e">
        <f>IF(AND(S64=1,('6. Trigger species (at site)'!F69/('5. Trigger species (global)'!H67)&gt;=0.95)),1,0)</f>
        <v>#DIV/0!</v>
      </c>
      <c r="AK64" s="3" t="e">
        <f>IF(AND(S64=1,('6. Trigger species (at site)'!G69/('5. Trigger species (global)'!G67)&gt;=0.95)),1,0)</f>
        <v>#DIV/0!</v>
      </c>
      <c r="AL64" s="3" t="e">
        <f>IF(AND('6. Trigger species (at site)'!E69/('5. Trigger species (global)'!I67)&gt;=0.1,'6. Trigger species (at site)'!C69&gt;9,$R64=1),1,0)</f>
        <v>#DIV/0!</v>
      </c>
      <c r="AM64" s="3" t="e">
        <f>IF(AND('6. Trigger species (at site)'!F69/('5. Trigger species (global)'!H67)&gt;=0.1,'6. Trigger species (at site)'!D69&gt;9,$R64=1),1,0)</f>
        <v>#DIV/0!</v>
      </c>
      <c r="AN64" s="3" t="e">
        <f>IF(AND('6. Trigger species (at site)'!G69/('5. Trigger species (global)'!G67)&gt;=0.1,'6. Trigger species (at site)'!C69&gt;9,R64=1),1,0)</f>
        <v>#DIV/0!</v>
      </c>
      <c r="AO64" s="3" t="e">
        <f>IF(AND('5. Trigger species (global)'!$K67=lookups!$F$3,'6. Trigger species (at site)'!E69/('5. Trigger species (global)'!I67)&gt;=0.01,R64=1),1,0)</f>
        <v>#DIV/0!</v>
      </c>
      <c r="AP64" s="3" t="e">
        <f>IF(AND('5. Trigger species (global)'!$K67=lookups!$F$3,'6. Trigger species (at site)'!F69/('5. Trigger species (global)'!H67)&gt;=0.01,R64=1),1,0)</f>
        <v>#DIV/0!</v>
      </c>
      <c r="AQ64" s="3" t="e">
        <f>IF(AND('5. Trigger species (global)'!$K67=lookups!$F$3,'6. Trigger species (at site)'!G69/('5. Trigger species (global)'!G67)&gt;=0.01,R64=1),1,0)</f>
        <v>#DIV/0!</v>
      </c>
      <c r="AR64" s="3" t="e">
        <f>IF(AND(R64=1,BH64=$O$24,'5. Trigger species (global)'!L67=lookups!$F$3,'6. Trigger species (at site)'!E69/('5. Trigger species (global)'!I67)&gt;=0.005),1,0)</f>
        <v>#N/A</v>
      </c>
      <c r="AS64" s="3" t="e">
        <f>IF(AND(R64=1,BH64=$O$24,'5. Trigger species (global)'!L67=lookups!$F$3,'6. Trigger species (at site)'!F69/('5. Trigger species (global)'!H67)&gt;=0.005),1,0)</f>
        <v>#N/A</v>
      </c>
      <c r="AT64" s="3" t="e">
        <f>IF(AND(R64=1,BH64=$O$24,'5. Trigger species (global)'!L67=lookups!$F$3,'6. Trigger species (at site)'!G69/('5. Trigger species (global)'!G67)&gt;=0.005),1,0)</f>
        <v>#N/A</v>
      </c>
      <c r="AU64" s="3" t="e">
        <f>IF(AND('6. Trigger species (at site)'!C69&gt;=5,BH64=$O$25,'5. Trigger species (global)'!L67=lookups!$F$3),1,0)</f>
        <v>#N/A</v>
      </c>
      <c r="AV64" s="3">
        <f>IF(AND(R64=1,'6. Trigger species (at site)'!Y69=1),1,0)</f>
        <v>0</v>
      </c>
      <c r="AW64" s="3" t="e">
        <f>IF(AND('6. Trigger species (at site)'!Z69=1,'6. Trigger species (at site)'!E69/('5. Trigger species (global)'!I67)&gt;=0.01,'5. Trigger species (global)'!F67=lookups!$H$9),1,0)</f>
        <v>#DIV/0!</v>
      </c>
      <c r="AX64" s="3" t="e">
        <f>IF(AND('6. Trigger species (at site)'!Z69=1,'6. Trigger species (at site)'!F69/('5. Trigger species (global)'!H67)&gt;=0.01,'5. Trigger species (global)'!F67=lookups!$H$9),1,0)</f>
        <v>#DIV/0!</v>
      </c>
      <c r="AY64" s="3" t="e">
        <f>IF(AND('6. Trigger species (at site)'!Z69=1,'6. Trigger species (at site)'!G69/('5. Trigger species (global)'!G67)&gt;=0.01,'5. Trigger species (global)'!F67=lookups!$H$9),1,0)</f>
        <v>#DIV/0!</v>
      </c>
      <c r="AZ64" s="3">
        <f>IF(AND('6. Trigger species (at site)'!Z69=1,'6. Trigger species (at site)'!AA69=1,'5. Trigger species (global)'!F67=lookups!$H$9),1,0)</f>
        <v>0</v>
      </c>
      <c r="BA64" s="3" t="e">
        <f>IF(AND('6. Trigger species (at site)'!L69=lookups!$G$41,'6. Trigger species (at site)'!D69=lookups!$H$9,('6. Trigger species (at site)'!E69/('5. Trigger species (global)'!I67))&gt;=0.1),1,0)</f>
        <v>#DIV/0!</v>
      </c>
      <c r="BB64" s="3" t="e">
        <f>IF(AND('6. Trigger species (at site)'!L69=lookups!$G$41,'6. Trigger species (at site)'!D69=lookups!$H$9,('6. Trigger species (at site)'!F69/('5. Trigger species (global)'!H67))&gt;=0.1),1,0)</f>
        <v>#DIV/0!</v>
      </c>
      <c r="BC64" s="3" t="e">
        <f>IF(AND('6. Trigger species (at site)'!L69=lookups!$G$41,'6. Trigger species (at site)'!D69=lookups!$H$9,('6. Trigger species (at site)'!G69/('5. Trigger species (global)'!G67))&gt;=0.1),1,0)</f>
        <v>#DIV/0!</v>
      </c>
      <c r="BD64" s="3" t="e">
        <f>IF(AND('6. Trigger species (at site)'!L69=lookups!$G$42,'6. Trigger species (at site)'!D69=lookups!$H$9,('6. Trigger species (at site)'!E69/('5. Trigger species (global)'!I67))&gt;=0.1),1,0)</f>
        <v>#DIV/0!</v>
      </c>
      <c r="BE64" s="3" t="e">
        <f>IF(AND('6. Trigger species (at site)'!L69=lookups!$G$42,'6. Trigger species (at site)'!D69=lookups!$H$9,('6. Trigger species (at site)'!F69/('5. Trigger species (global)'!H67))&gt;=0.1),1,0)</f>
        <v>#DIV/0!</v>
      </c>
      <c r="BF64" s="3" t="e">
        <f>IF(AND('6. Trigger species (at site)'!L69=lookups!$G$42,'6. Trigger species (at site)'!D69=lookups!$H$9,('6. Trigger species (at site)'!G69/('5. Trigger species (global)'!G67))&gt;=0.1),1,0)</f>
        <v>#DIV/0!</v>
      </c>
      <c r="BG64" s="3">
        <f>'5. Trigger species (global)'!C67</f>
        <v>0</v>
      </c>
      <c r="BH64" s="3" t="e">
        <f t="shared" si="4"/>
        <v>#N/A</v>
      </c>
      <c r="CE64" s="3">
        <f>'5. Trigger species (global)'!F68</f>
        <v>0</v>
      </c>
      <c r="CF64" s="3">
        <f t="shared" si="1"/>
        <v>1</v>
      </c>
      <c r="CG64" s="3" t="str">
        <f>'6. Trigger species (at site)'!L70</f>
        <v>Regularly held by site</v>
      </c>
      <c r="CH64" s="3">
        <f t="shared" si="2"/>
        <v>1</v>
      </c>
      <c r="CI64" s="3">
        <f t="shared" si="3"/>
        <v>0</v>
      </c>
    </row>
    <row r="65" spans="1:87" x14ac:dyDescent="0.25">
      <c r="A65" s="3" t="s">
        <v>85</v>
      </c>
      <c r="E65" s="3" t="s">
        <v>672</v>
      </c>
      <c r="J65" s="3" t="s">
        <v>730</v>
      </c>
      <c r="R65" s="3">
        <f>'6. Trigger species (at site)'!X70</f>
        <v>1</v>
      </c>
      <c r="S65" s="3">
        <f>IF(OR('5. Trigger species (global)'!D68=lookups!$E$43,'5. Trigger species (global)'!D68=lookups!$E$44),1,0)</f>
        <v>0</v>
      </c>
      <c r="T65" s="3">
        <f>IF('5. Trigger species (global)'!D68=lookups!$E$42,1,0)</f>
        <v>0</v>
      </c>
      <c r="U65" s="3">
        <f>IF(AND(S65=1,'5. Trigger species (global)'!$E$5=lookups!$H$3),1,0)</f>
        <v>0</v>
      </c>
      <c r="V65" s="3">
        <f>IF(AND(T65=1,'5. Trigger species (global)'!$E$5=lookups!$H$3),1,0)</f>
        <v>0</v>
      </c>
      <c r="W65" s="3" t="e">
        <f>IF(AND(S65=1,('6. Trigger species (at site)'!E70/(('5. Trigger species (global)'!I68))&gt;=0.005),'6. Trigger species (at site)'!C70&gt;4),1,0)</f>
        <v>#DIV/0!</v>
      </c>
      <c r="X65" s="28" t="e">
        <f>IF(AND(S65=1,('6. Trigger species (at site)'!F70/(('5. Trigger species (global)'!H68))&gt;=0.005),'6. Trigger species (at site)'!C70&gt;4),1,0)</f>
        <v>#DIV/0!</v>
      </c>
      <c r="Y65" s="3" t="e">
        <f>IF(AND(S65=1,('6. Trigger species (at site)'!G70/('5. Trigger species (global)'!G68)&gt;=0.005),'6. Trigger species (at site)'!C70&gt;4),1,0)</f>
        <v>#DIV/0!</v>
      </c>
      <c r="Z65" s="28" t="e">
        <f>IF(AND(T65=1,('6. Trigger species (at site)'!E70/('5. Trigger species (global)'!I68)&gt;=0.01),'6. Trigger species (at site)'!C70&gt;9),1,0)</f>
        <v>#DIV/0!</v>
      </c>
      <c r="AA65" s="28" t="e">
        <f>IF(AND(T65=1,('6. Trigger species (at site)'!F70/('5. Trigger species (global)'!H68)&gt;=0.01),'6. Trigger species (at site)'!C70&gt;9),1,0)</f>
        <v>#DIV/0!</v>
      </c>
      <c r="AB65" s="28" t="e">
        <f>IF(AND(T65=1,('6. Trigger species (at site)'!G70/('5. Trigger species (global)'!G68)&gt;=0.01),'6. Trigger species (at site)'!C70&gt;9),1,0)</f>
        <v>#DIV/0!</v>
      </c>
      <c r="AC65" s="3" t="e">
        <f>IF(AND(S65=1,('6. Trigger species (at site)'!E70/('5. Trigger species (global)'!I68)&gt;=0.001),'6. Trigger species (at site)'!C70&gt;4,'5. Trigger species (global)'!E68=lookups!$F$3),1,0)</f>
        <v>#DIV/0!</v>
      </c>
      <c r="AD65" s="28" t="e">
        <f>IF(AND(S65=1,('6. Trigger species (at site)'!F70/('5. Trigger species (global)'!H68)&gt;=0.001),'6. Trigger species (at site)'!D70&gt;4,'5. Trigger species (global)'!E68=lookups!$F$3),1,0)</f>
        <v>#DIV/0!</v>
      </c>
      <c r="AE65" s="3" t="e">
        <f>IF(AND(S65=1,('6. Trigger species (at site)'!G70/('5. Trigger species (global)'!G68)&gt;=0.001),'6. Trigger species (at site)'!C70&gt;4,'5. Trigger species (global)'!E68=lookups!$F$3),1,0)</f>
        <v>#DIV/0!</v>
      </c>
      <c r="AF65" s="28" t="e">
        <f>IF(AND(T65=1,('6. Trigger species (at site)'!E70/('5. Trigger species (global)'!I68)&gt;=0.002),'6. Trigger species (at site)'!C70&gt;9,'5. Trigger species (global)'!E68=lookups!$F$3),1,0)</f>
        <v>#DIV/0!</v>
      </c>
      <c r="AG65" s="28" t="e">
        <f>IF(AND(T65=1,('6. Trigger species (at site)'!F70/('5. Trigger species (global)'!H68)&gt;=0.002),'6. Trigger species (at site)'!D70&gt;9,'5. Trigger species (global)'!E68=lookups!$F$3),1,0)</f>
        <v>#DIV/0!</v>
      </c>
      <c r="AH65" s="28" t="e">
        <f>IF(AND(T65=1,('6. Trigger species (at site)'!G70/('5. Trigger species (global)'!G68)&gt;=0.002),'6. Trigger species (at site)'!C70&gt;9,'5. Trigger species (global)'!E68=lookups!$F$3),1,0)</f>
        <v>#DIV/0!</v>
      </c>
      <c r="AI65" s="3" t="e">
        <f>IF(AND(S65=1,('6. Trigger species (at site)'!E70/('5. Trigger species (global)'!I68)&gt;=0.95)),1,0)</f>
        <v>#DIV/0!</v>
      </c>
      <c r="AJ65" s="3" t="e">
        <f>IF(AND(S65=1,('6. Trigger species (at site)'!F70/('5. Trigger species (global)'!H68)&gt;=0.95)),1,0)</f>
        <v>#DIV/0!</v>
      </c>
      <c r="AK65" s="3" t="e">
        <f>IF(AND(S65=1,('6. Trigger species (at site)'!G70/('5. Trigger species (global)'!G68)&gt;=0.95)),1,0)</f>
        <v>#DIV/0!</v>
      </c>
      <c r="AL65" s="3" t="e">
        <f>IF(AND('6. Trigger species (at site)'!E70/('5. Trigger species (global)'!I68)&gt;=0.1,'6. Trigger species (at site)'!C70&gt;9,$R65=1),1,0)</f>
        <v>#DIV/0!</v>
      </c>
      <c r="AM65" s="3" t="e">
        <f>IF(AND('6. Trigger species (at site)'!F70/('5. Trigger species (global)'!H68)&gt;=0.1,'6. Trigger species (at site)'!D70&gt;9,$R65=1),1,0)</f>
        <v>#DIV/0!</v>
      </c>
      <c r="AN65" s="3" t="e">
        <f>IF(AND('6. Trigger species (at site)'!G70/('5. Trigger species (global)'!G68)&gt;=0.1,'6. Trigger species (at site)'!C70&gt;9,R65=1),1,0)</f>
        <v>#DIV/0!</v>
      </c>
      <c r="AO65" s="3" t="e">
        <f>IF(AND('5. Trigger species (global)'!$K68=lookups!$F$3,'6. Trigger species (at site)'!E70/('5. Trigger species (global)'!I68)&gt;=0.01,R65=1),1,0)</f>
        <v>#DIV/0!</v>
      </c>
      <c r="AP65" s="3" t="e">
        <f>IF(AND('5. Trigger species (global)'!$K68=lookups!$F$3,'6. Trigger species (at site)'!F70/('5. Trigger species (global)'!H68)&gt;=0.01,R65=1),1,0)</f>
        <v>#DIV/0!</v>
      </c>
      <c r="AQ65" s="3" t="e">
        <f>IF(AND('5. Trigger species (global)'!$K68=lookups!$F$3,'6. Trigger species (at site)'!G70/('5. Trigger species (global)'!G68)&gt;=0.01,R65=1),1,0)</f>
        <v>#DIV/0!</v>
      </c>
      <c r="AR65" s="3" t="e">
        <f>IF(AND(R65=1,BH65=$O$24,'5. Trigger species (global)'!L68=lookups!$F$3,'6. Trigger species (at site)'!E70/('5. Trigger species (global)'!I68)&gt;=0.005),1,0)</f>
        <v>#N/A</v>
      </c>
      <c r="AS65" s="3" t="e">
        <f>IF(AND(R65=1,BH65=$O$24,'5. Trigger species (global)'!L68=lookups!$F$3,'6. Trigger species (at site)'!F70/('5. Trigger species (global)'!H68)&gt;=0.005),1,0)</f>
        <v>#N/A</v>
      </c>
      <c r="AT65" s="3" t="e">
        <f>IF(AND(R65=1,BH65=$O$24,'5. Trigger species (global)'!L68=lookups!$F$3,'6. Trigger species (at site)'!G70/('5. Trigger species (global)'!G68)&gt;=0.005),1,0)</f>
        <v>#N/A</v>
      </c>
      <c r="AU65" s="3" t="e">
        <f>IF(AND('6. Trigger species (at site)'!C70&gt;=5,BH65=$O$25,'5. Trigger species (global)'!L68=lookups!$F$3),1,0)</f>
        <v>#N/A</v>
      </c>
      <c r="AV65" s="3">
        <f>IF(AND(R65=1,'6. Trigger species (at site)'!Y70=1),1,0)</f>
        <v>0</v>
      </c>
      <c r="AW65" s="3" t="e">
        <f>IF(AND('6. Trigger species (at site)'!Z70=1,'6. Trigger species (at site)'!E70/('5. Trigger species (global)'!I68)&gt;=0.01,'5. Trigger species (global)'!F68=lookups!$H$9),1,0)</f>
        <v>#DIV/0!</v>
      </c>
      <c r="AX65" s="3" t="e">
        <f>IF(AND('6. Trigger species (at site)'!Z70=1,'6. Trigger species (at site)'!F70/('5. Trigger species (global)'!H68)&gt;=0.01,'5. Trigger species (global)'!F68=lookups!$H$9),1,0)</f>
        <v>#DIV/0!</v>
      </c>
      <c r="AY65" s="3" t="e">
        <f>IF(AND('6. Trigger species (at site)'!Z70=1,'6. Trigger species (at site)'!G70/('5. Trigger species (global)'!G68)&gt;=0.01,'5. Trigger species (global)'!F68=lookups!$H$9),1,0)</f>
        <v>#DIV/0!</v>
      </c>
      <c r="AZ65" s="3">
        <f>IF(AND('6. Trigger species (at site)'!Z70=1,'6. Trigger species (at site)'!AA70=1,'5. Trigger species (global)'!F68=lookups!$H$9),1,0)</f>
        <v>0</v>
      </c>
      <c r="BA65" s="3" t="e">
        <f>IF(AND('6. Trigger species (at site)'!L70=lookups!$G$41,'6. Trigger species (at site)'!D70=lookups!$H$9,('6. Trigger species (at site)'!E70/('5. Trigger species (global)'!I68))&gt;=0.1),1,0)</f>
        <v>#DIV/0!</v>
      </c>
      <c r="BB65" s="3" t="e">
        <f>IF(AND('6. Trigger species (at site)'!L70=lookups!$G$41,'6. Trigger species (at site)'!D70=lookups!$H$9,('6. Trigger species (at site)'!F70/('5. Trigger species (global)'!H68))&gt;=0.1),1,0)</f>
        <v>#DIV/0!</v>
      </c>
      <c r="BC65" s="3" t="e">
        <f>IF(AND('6. Trigger species (at site)'!L70=lookups!$G$41,'6. Trigger species (at site)'!D70=lookups!$H$9,('6. Trigger species (at site)'!G70/('5. Trigger species (global)'!G68))&gt;=0.1),1,0)</f>
        <v>#DIV/0!</v>
      </c>
      <c r="BD65" s="3" t="e">
        <f>IF(AND('6. Trigger species (at site)'!L70=lookups!$G$42,'6. Trigger species (at site)'!D70=lookups!$H$9,('6. Trigger species (at site)'!E70/('5. Trigger species (global)'!I68))&gt;=0.1),1,0)</f>
        <v>#DIV/0!</v>
      </c>
      <c r="BE65" s="3" t="e">
        <f>IF(AND('6. Trigger species (at site)'!L70=lookups!$G$42,'6. Trigger species (at site)'!D70=lookups!$H$9,('6. Trigger species (at site)'!F70/('5. Trigger species (global)'!H68))&gt;=0.1),1,0)</f>
        <v>#DIV/0!</v>
      </c>
      <c r="BF65" s="3" t="e">
        <f>IF(AND('6. Trigger species (at site)'!L70=lookups!$G$42,'6. Trigger species (at site)'!D70=lookups!$H$9,('6. Trigger species (at site)'!G70/('5. Trigger species (global)'!G68))&gt;=0.1),1,0)</f>
        <v>#DIV/0!</v>
      </c>
      <c r="BG65" s="3">
        <f>'5. Trigger species (global)'!C68</f>
        <v>0</v>
      </c>
      <c r="BH65" s="3" t="e">
        <f t="shared" si="4"/>
        <v>#N/A</v>
      </c>
      <c r="CE65" s="3">
        <f>'5. Trigger species (global)'!F69</f>
        <v>0</v>
      </c>
      <c r="CF65" s="3">
        <f t="shared" si="1"/>
        <v>1</v>
      </c>
      <c r="CG65" s="3" t="str">
        <f>'6. Trigger species (at site)'!L71</f>
        <v>Regularly held by site</v>
      </c>
      <c r="CH65" s="3">
        <f t="shared" si="2"/>
        <v>1</v>
      </c>
      <c r="CI65" s="3">
        <f t="shared" si="3"/>
        <v>0</v>
      </c>
    </row>
    <row r="66" spans="1:87" x14ac:dyDescent="0.25">
      <c r="A66" s="3" t="s">
        <v>299</v>
      </c>
      <c r="E66" s="3" t="s">
        <v>673</v>
      </c>
      <c r="J66" s="3" t="s">
        <v>732</v>
      </c>
      <c r="R66" s="3">
        <f>'6. Trigger species (at site)'!X71</f>
        <v>1</v>
      </c>
      <c r="S66" s="3">
        <f>IF(OR('5. Trigger species (global)'!D69=lookups!$E$43,'5. Trigger species (global)'!D69=lookups!$E$44),1,0)</f>
        <v>0</v>
      </c>
      <c r="T66" s="3">
        <f>IF('5. Trigger species (global)'!D69=lookups!$E$42,1,0)</f>
        <v>0</v>
      </c>
      <c r="U66" s="3">
        <f>IF(AND(S66=1,'5. Trigger species (global)'!$E$5=lookups!$H$3),1,0)</f>
        <v>0</v>
      </c>
      <c r="V66" s="3">
        <f>IF(AND(T66=1,'5. Trigger species (global)'!$E$5=lookups!$H$3),1,0)</f>
        <v>0</v>
      </c>
      <c r="W66" s="3" t="e">
        <f>IF(AND(S66=1,('6. Trigger species (at site)'!E71/(('5. Trigger species (global)'!I69))&gt;=0.005),'6. Trigger species (at site)'!C71&gt;4),1,0)</f>
        <v>#DIV/0!</v>
      </c>
      <c r="X66" s="28" t="e">
        <f>IF(AND(S66=1,('6. Trigger species (at site)'!F71/(('5. Trigger species (global)'!H69))&gt;=0.005),'6. Trigger species (at site)'!C71&gt;4),1,0)</f>
        <v>#DIV/0!</v>
      </c>
      <c r="Y66" s="3" t="e">
        <f>IF(AND(S66=1,('6. Trigger species (at site)'!G71/('5. Trigger species (global)'!G69)&gt;=0.005),'6. Trigger species (at site)'!C71&gt;4),1,0)</f>
        <v>#DIV/0!</v>
      </c>
      <c r="Z66" s="28" t="e">
        <f>IF(AND(T66=1,('6. Trigger species (at site)'!E71/('5. Trigger species (global)'!I69)&gt;=0.01),'6. Trigger species (at site)'!C71&gt;9),1,0)</f>
        <v>#DIV/0!</v>
      </c>
      <c r="AA66" s="28" t="e">
        <f>IF(AND(T66=1,('6. Trigger species (at site)'!F71/('5. Trigger species (global)'!H69)&gt;=0.01),'6. Trigger species (at site)'!C71&gt;9),1,0)</f>
        <v>#DIV/0!</v>
      </c>
      <c r="AB66" s="28" t="e">
        <f>IF(AND(T66=1,('6. Trigger species (at site)'!G71/('5. Trigger species (global)'!G69)&gt;=0.01),'6. Trigger species (at site)'!C71&gt;9),1,0)</f>
        <v>#DIV/0!</v>
      </c>
      <c r="AC66" s="3" t="e">
        <f>IF(AND(S66=1,('6. Trigger species (at site)'!E71/('5. Trigger species (global)'!I69)&gt;=0.001),'6. Trigger species (at site)'!C71&gt;4,'5. Trigger species (global)'!E69=lookups!$F$3),1,0)</f>
        <v>#DIV/0!</v>
      </c>
      <c r="AD66" s="28" t="e">
        <f>IF(AND(S66=1,('6. Trigger species (at site)'!F71/('5. Trigger species (global)'!H69)&gt;=0.001),'6. Trigger species (at site)'!D71&gt;4,'5. Trigger species (global)'!E69=lookups!$F$3),1,0)</f>
        <v>#DIV/0!</v>
      </c>
      <c r="AE66" s="3" t="e">
        <f>IF(AND(S66=1,('6. Trigger species (at site)'!G71/('5. Trigger species (global)'!G69)&gt;=0.001),'6. Trigger species (at site)'!C71&gt;4,'5. Trigger species (global)'!E69=lookups!$F$3),1,0)</f>
        <v>#DIV/0!</v>
      </c>
      <c r="AF66" s="28" t="e">
        <f>IF(AND(T66=1,('6. Trigger species (at site)'!E71/('5. Trigger species (global)'!I69)&gt;=0.002),'6. Trigger species (at site)'!C71&gt;9,'5. Trigger species (global)'!E69=lookups!$F$3),1,0)</f>
        <v>#DIV/0!</v>
      </c>
      <c r="AG66" s="28" t="e">
        <f>IF(AND(T66=1,('6. Trigger species (at site)'!F71/('5. Trigger species (global)'!H69)&gt;=0.002),'6. Trigger species (at site)'!D71&gt;9,'5. Trigger species (global)'!E69=lookups!$F$3),1,0)</f>
        <v>#DIV/0!</v>
      </c>
      <c r="AH66" s="28" t="e">
        <f>IF(AND(T66=1,('6. Trigger species (at site)'!G71/('5. Trigger species (global)'!G69)&gt;=0.002),'6. Trigger species (at site)'!C71&gt;9,'5. Trigger species (global)'!E69=lookups!$F$3),1,0)</f>
        <v>#DIV/0!</v>
      </c>
      <c r="AI66" s="3" t="e">
        <f>IF(AND(S66=1,('6. Trigger species (at site)'!E71/('5. Trigger species (global)'!I69)&gt;=0.95)),1,0)</f>
        <v>#DIV/0!</v>
      </c>
      <c r="AJ66" s="3" t="e">
        <f>IF(AND(S66=1,('6. Trigger species (at site)'!F71/('5. Trigger species (global)'!H69)&gt;=0.95)),1,0)</f>
        <v>#DIV/0!</v>
      </c>
      <c r="AK66" s="3" t="e">
        <f>IF(AND(S66=1,('6. Trigger species (at site)'!G71/('5. Trigger species (global)'!G69)&gt;=0.95)),1,0)</f>
        <v>#DIV/0!</v>
      </c>
      <c r="AL66" s="3" t="e">
        <f>IF(AND('6. Trigger species (at site)'!E71/('5. Trigger species (global)'!I69)&gt;=0.1,'6. Trigger species (at site)'!C71&gt;9,$R66=1),1,0)</f>
        <v>#DIV/0!</v>
      </c>
      <c r="AM66" s="3" t="e">
        <f>IF(AND('6. Trigger species (at site)'!F71/('5. Trigger species (global)'!H69)&gt;=0.1,'6. Trigger species (at site)'!D71&gt;9,$R66=1),1,0)</f>
        <v>#DIV/0!</v>
      </c>
      <c r="AN66" s="3" t="e">
        <f>IF(AND('6. Trigger species (at site)'!G71/('5. Trigger species (global)'!G69)&gt;=0.1,'6. Trigger species (at site)'!C71&gt;9,R66=1),1,0)</f>
        <v>#DIV/0!</v>
      </c>
      <c r="AO66" s="3" t="e">
        <f>IF(AND('5. Trigger species (global)'!$K69=lookups!$F$3,'6. Trigger species (at site)'!E71/('5. Trigger species (global)'!I69)&gt;=0.01,R66=1),1,0)</f>
        <v>#DIV/0!</v>
      </c>
      <c r="AP66" s="3" t="e">
        <f>IF(AND('5. Trigger species (global)'!$K69=lookups!$F$3,'6. Trigger species (at site)'!F71/('5. Trigger species (global)'!H69)&gt;=0.01,R66=1),1,0)</f>
        <v>#DIV/0!</v>
      </c>
      <c r="AQ66" s="3" t="e">
        <f>IF(AND('5. Trigger species (global)'!$K69=lookups!$F$3,'6. Trigger species (at site)'!G71/('5. Trigger species (global)'!G69)&gt;=0.01,R66=1),1,0)</f>
        <v>#DIV/0!</v>
      </c>
      <c r="AR66" s="3" t="e">
        <f>IF(AND(R66=1,BH66=$O$24,'5. Trigger species (global)'!L69=lookups!$F$3,'6. Trigger species (at site)'!E71/('5. Trigger species (global)'!I69)&gt;=0.005),1,0)</f>
        <v>#N/A</v>
      </c>
      <c r="AS66" s="3" t="e">
        <f>IF(AND(R66=1,BH66=$O$24,'5. Trigger species (global)'!L69=lookups!$F$3,'6. Trigger species (at site)'!F71/('5. Trigger species (global)'!H69)&gt;=0.005),1,0)</f>
        <v>#N/A</v>
      </c>
      <c r="AT66" s="3" t="e">
        <f>IF(AND(R66=1,BH66=$O$24,'5. Trigger species (global)'!L69=lookups!$F$3,'6. Trigger species (at site)'!G71/('5. Trigger species (global)'!G69)&gt;=0.005),1,0)</f>
        <v>#N/A</v>
      </c>
      <c r="AU66" s="3" t="e">
        <f>IF(AND('6. Trigger species (at site)'!C71&gt;=5,BH66=$O$25,'5. Trigger species (global)'!L69=lookups!$F$3),1,0)</f>
        <v>#N/A</v>
      </c>
      <c r="AV66" s="3">
        <f>IF(AND(R66=1,'6. Trigger species (at site)'!Y71=1),1,0)</f>
        <v>0</v>
      </c>
      <c r="AW66" s="3" t="e">
        <f>IF(AND('6. Trigger species (at site)'!Z71=1,'6. Trigger species (at site)'!E71/('5. Trigger species (global)'!I69)&gt;=0.01,'5. Trigger species (global)'!F69=lookups!$H$9),1,0)</f>
        <v>#DIV/0!</v>
      </c>
      <c r="AX66" s="3" t="e">
        <f>IF(AND('6. Trigger species (at site)'!Z71=1,'6. Trigger species (at site)'!F71/('5. Trigger species (global)'!H69)&gt;=0.01,'5. Trigger species (global)'!F69=lookups!$H$9),1,0)</f>
        <v>#DIV/0!</v>
      </c>
      <c r="AY66" s="3" t="e">
        <f>IF(AND('6. Trigger species (at site)'!Z71=1,'6. Trigger species (at site)'!G71/('5. Trigger species (global)'!G69)&gt;=0.01,'5. Trigger species (global)'!F69=lookups!$H$9),1,0)</f>
        <v>#DIV/0!</v>
      </c>
      <c r="AZ66" s="3">
        <f>IF(AND('6. Trigger species (at site)'!Z71=1,'6. Trigger species (at site)'!AA71=1,'5. Trigger species (global)'!F69=lookups!$H$9),1,0)</f>
        <v>0</v>
      </c>
      <c r="BA66" s="3" t="e">
        <f>IF(AND('6. Trigger species (at site)'!L71=lookups!$G$41,'6. Trigger species (at site)'!D71=lookups!$H$9,('6. Trigger species (at site)'!E71/('5. Trigger species (global)'!I69))&gt;=0.1),1,0)</f>
        <v>#DIV/0!</v>
      </c>
      <c r="BB66" s="3" t="e">
        <f>IF(AND('6. Trigger species (at site)'!L71=lookups!$G$41,'6. Trigger species (at site)'!D71=lookups!$H$9,('6. Trigger species (at site)'!F71/('5. Trigger species (global)'!H69))&gt;=0.1),1,0)</f>
        <v>#DIV/0!</v>
      </c>
      <c r="BC66" s="3" t="e">
        <f>IF(AND('6. Trigger species (at site)'!L71=lookups!$G$41,'6. Trigger species (at site)'!D71=lookups!$H$9,('6. Trigger species (at site)'!G71/('5. Trigger species (global)'!G69))&gt;=0.1),1,0)</f>
        <v>#DIV/0!</v>
      </c>
      <c r="BD66" s="3" t="e">
        <f>IF(AND('6. Trigger species (at site)'!L71=lookups!$G$42,'6. Trigger species (at site)'!D71=lookups!$H$9,('6. Trigger species (at site)'!E71/('5. Trigger species (global)'!I69))&gt;=0.1),1,0)</f>
        <v>#DIV/0!</v>
      </c>
      <c r="BE66" s="3" t="e">
        <f>IF(AND('6. Trigger species (at site)'!L71=lookups!$G$42,'6. Trigger species (at site)'!D71=lookups!$H$9,('6. Trigger species (at site)'!F71/('5. Trigger species (global)'!H69))&gt;=0.1),1,0)</f>
        <v>#DIV/0!</v>
      </c>
      <c r="BF66" s="3" t="e">
        <f>IF(AND('6. Trigger species (at site)'!L71=lookups!$G$42,'6. Trigger species (at site)'!D71=lookups!$H$9,('6. Trigger species (at site)'!G71/('5. Trigger species (global)'!G69))&gt;=0.1),1,0)</f>
        <v>#DIV/0!</v>
      </c>
      <c r="BG66" s="3">
        <f>'5. Trigger species (global)'!C69</f>
        <v>0</v>
      </c>
      <c r="BH66" s="3" t="e">
        <f t="shared" si="4"/>
        <v>#N/A</v>
      </c>
      <c r="CE66" s="3">
        <f>'5. Trigger species (global)'!F70</f>
        <v>0</v>
      </c>
      <c r="CF66" s="3">
        <f t="shared" ref="CF66:CF100" si="14">IF(OR(CE66=0, CE66=$H$9),1,0)</f>
        <v>1</v>
      </c>
      <c r="CG66" s="3" t="str">
        <f>'6. Trigger species (at site)'!L72</f>
        <v>Regularly held by site</v>
      </c>
      <c r="CH66" s="3">
        <f t="shared" ref="CH66:CH100" si="15">IF(CG66=$G$39,1,0)</f>
        <v>1</v>
      </c>
      <c r="CI66" s="3">
        <f t="shared" ref="CI66:CI100" si="16">IF(AND(CF66&lt;&gt;1,CH66&lt;&gt;1),1,0)</f>
        <v>0</v>
      </c>
    </row>
    <row r="67" spans="1:87" x14ac:dyDescent="0.25">
      <c r="A67" s="3" t="s">
        <v>86</v>
      </c>
      <c r="E67" s="3" t="s">
        <v>674</v>
      </c>
      <c r="J67" s="3" t="s">
        <v>731</v>
      </c>
      <c r="R67" s="3">
        <f>'6. Trigger species (at site)'!X72</f>
        <v>1</v>
      </c>
      <c r="S67" s="3">
        <f>IF(OR('5. Trigger species (global)'!D70=lookups!$E$43,'5. Trigger species (global)'!D70=lookups!$E$44),1,0)</f>
        <v>0</v>
      </c>
      <c r="T67" s="3">
        <f>IF('5. Trigger species (global)'!D70=lookups!$E$42,1,0)</f>
        <v>0</v>
      </c>
      <c r="U67" s="3">
        <f>IF(AND(S67=1,'5. Trigger species (global)'!$E$5=lookups!$H$3),1,0)</f>
        <v>0</v>
      </c>
      <c r="V67" s="3">
        <f>IF(AND(T67=1,'5. Trigger species (global)'!$E$5=lookups!$H$3),1,0)</f>
        <v>0</v>
      </c>
      <c r="W67" s="3" t="e">
        <f>IF(AND(S67=1,('6. Trigger species (at site)'!E72/(('5. Trigger species (global)'!I70))&gt;=0.005),'6. Trigger species (at site)'!C72&gt;4),1,0)</f>
        <v>#DIV/0!</v>
      </c>
      <c r="X67" s="28" t="e">
        <f>IF(AND(S67=1,('6. Trigger species (at site)'!F72/(('5. Trigger species (global)'!H70))&gt;=0.005),'6. Trigger species (at site)'!C72&gt;4),1,0)</f>
        <v>#DIV/0!</v>
      </c>
      <c r="Y67" s="3" t="e">
        <f>IF(AND(S67=1,('6. Trigger species (at site)'!G72/('5. Trigger species (global)'!G70)&gt;=0.005),'6. Trigger species (at site)'!C72&gt;4),1,0)</f>
        <v>#DIV/0!</v>
      </c>
      <c r="Z67" s="28" t="e">
        <f>IF(AND(T67=1,('6. Trigger species (at site)'!E72/('5. Trigger species (global)'!I70)&gt;=0.01),'6. Trigger species (at site)'!C72&gt;9),1,0)</f>
        <v>#DIV/0!</v>
      </c>
      <c r="AA67" s="28" t="e">
        <f>IF(AND(T67=1,('6. Trigger species (at site)'!F72/('5. Trigger species (global)'!H70)&gt;=0.01),'6. Trigger species (at site)'!C72&gt;9),1,0)</f>
        <v>#DIV/0!</v>
      </c>
      <c r="AB67" s="28" t="e">
        <f>IF(AND(T67=1,('6. Trigger species (at site)'!G72/('5. Trigger species (global)'!G70)&gt;=0.01),'6. Trigger species (at site)'!C72&gt;9),1,0)</f>
        <v>#DIV/0!</v>
      </c>
      <c r="AC67" s="3" t="e">
        <f>IF(AND(S67=1,('6. Trigger species (at site)'!E72/('5. Trigger species (global)'!I70)&gt;=0.001),'6. Trigger species (at site)'!C72&gt;4,'5. Trigger species (global)'!E70=lookups!$F$3),1,0)</f>
        <v>#DIV/0!</v>
      </c>
      <c r="AD67" s="28" t="e">
        <f>IF(AND(S67=1,('6. Trigger species (at site)'!F72/('5. Trigger species (global)'!H70)&gt;=0.001),'6. Trigger species (at site)'!D72&gt;4,'5. Trigger species (global)'!E70=lookups!$F$3),1,0)</f>
        <v>#DIV/0!</v>
      </c>
      <c r="AE67" s="3" t="e">
        <f>IF(AND(S67=1,('6. Trigger species (at site)'!G72/('5. Trigger species (global)'!G70)&gt;=0.001),'6. Trigger species (at site)'!C72&gt;4,'5. Trigger species (global)'!E70=lookups!$F$3),1,0)</f>
        <v>#DIV/0!</v>
      </c>
      <c r="AF67" s="28" t="e">
        <f>IF(AND(T67=1,('6. Trigger species (at site)'!E72/('5. Trigger species (global)'!I70)&gt;=0.002),'6. Trigger species (at site)'!C72&gt;9,'5. Trigger species (global)'!E70=lookups!$F$3),1,0)</f>
        <v>#DIV/0!</v>
      </c>
      <c r="AG67" s="28" t="e">
        <f>IF(AND(T67=1,('6. Trigger species (at site)'!F72/('5. Trigger species (global)'!H70)&gt;=0.002),'6. Trigger species (at site)'!D72&gt;9,'5. Trigger species (global)'!E70=lookups!$F$3),1,0)</f>
        <v>#DIV/0!</v>
      </c>
      <c r="AH67" s="28" t="e">
        <f>IF(AND(T67=1,('6. Trigger species (at site)'!G72/('5. Trigger species (global)'!G70)&gt;=0.002),'6. Trigger species (at site)'!C72&gt;9,'5. Trigger species (global)'!E70=lookups!$F$3),1,0)</f>
        <v>#DIV/0!</v>
      </c>
      <c r="AI67" s="3" t="e">
        <f>IF(AND(S67=1,('6. Trigger species (at site)'!E72/('5. Trigger species (global)'!I70)&gt;=0.95)),1,0)</f>
        <v>#DIV/0!</v>
      </c>
      <c r="AJ67" s="3" t="e">
        <f>IF(AND(S67=1,('6. Trigger species (at site)'!F72/('5. Trigger species (global)'!H70)&gt;=0.95)),1,0)</f>
        <v>#DIV/0!</v>
      </c>
      <c r="AK67" s="3" t="e">
        <f>IF(AND(S67=1,('6. Trigger species (at site)'!G72/('5. Trigger species (global)'!G70)&gt;=0.95)),1,0)</f>
        <v>#DIV/0!</v>
      </c>
      <c r="AL67" s="3" t="e">
        <f>IF(AND('6. Trigger species (at site)'!E72/('5. Trigger species (global)'!I70)&gt;=0.1,'6. Trigger species (at site)'!C72&gt;9,$R67=1),1,0)</f>
        <v>#DIV/0!</v>
      </c>
      <c r="AM67" s="3" t="e">
        <f>IF(AND('6. Trigger species (at site)'!F72/('5. Trigger species (global)'!H70)&gt;=0.1,'6. Trigger species (at site)'!D72&gt;9,$R67=1),1,0)</f>
        <v>#DIV/0!</v>
      </c>
      <c r="AN67" s="3" t="e">
        <f>IF(AND('6. Trigger species (at site)'!G72/('5. Trigger species (global)'!G70)&gt;=0.1,'6. Trigger species (at site)'!C72&gt;9,R67=1),1,0)</f>
        <v>#DIV/0!</v>
      </c>
      <c r="AO67" s="3" t="e">
        <f>IF(AND('5. Trigger species (global)'!$K70=lookups!$F$3,'6. Trigger species (at site)'!E72/('5. Trigger species (global)'!I70)&gt;=0.01,R67=1),1,0)</f>
        <v>#DIV/0!</v>
      </c>
      <c r="AP67" s="3" t="e">
        <f>IF(AND('5. Trigger species (global)'!$K70=lookups!$F$3,'6. Trigger species (at site)'!F72/('5. Trigger species (global)'!H70)&gt;=0.01,R67=1),1,0)</f>
        <v>#DIV/0!</v>
      </c>
      <c r="AQ67" s="3" t="e">
        <f>IF(AND('5. Trigger species (global)'!$K70=lookups!$F$3,'6. Trigger species (at site)'!G72/('5. Trigger species (global)'!G70)&gt;=0.01,R67=1),1,0)</f>
        <v>#DIV/0!</v>
      </c>
      <c r="AR67" s="3" t="e">
        <f>IF(AND(R67=1,BH67=$O$24,'5. Trigger species (global)'!L70=lookups!$F$3,'6. Trigger species (at site)'!E72/('5. Trigger species (global)'!I70)&gt;=0.005),1,0)</f>
        <v>#N/A</v>
      </c>
      <c r="AS67" s="3" t="e">
        <f>IF(AND(R67=1,BH67=$O$24,'5. Trigger species (global)'!L70=lookups!$F$3,'6. Trigger species (at site)'!F72/('5. Trigger species (global)'!H70)&gt;=0.005),1,0)</f>
        <v>#N/A</v>
      </c>
      <c r="AT67" s="3" t="e">
        <f>IF(AND(R67=1,BH67=$O$24,'5. Trigger species (global)'!L70=lookups!$F$3,'6. Trigger species (at site)'!G72/('5. Trigger species (global)'!G70)&gt;=0.005),1,0)</f>
        <v>#N/A</v>
      </c>
      <c r="AU67" s="3" t="e">
        <f>IF(AND('6. Trigger species (at site)'!C72&gt;=5,BH67=$O$25,'5. Trigger species (global)'!L70=lookups!$F$3),1,0)</f>
        <v>#N/A</v>
      </c>
      <c r="AV67" s="3">
        <f>IF(AND(R67=1,'6. Trigger species (at site)'!Y72=1),1,0)</f>
        <v>0</v>
      </c>
      <c r="AW67" s="3" t="e">
        <f>IF(AND('6. Trigger species (at site)'!Z72=1,'6. Trigger species (at site)'!E72/('5. Trigger species (global)'!I70)&gt;=0.01,'5. Trigger species (global)'!F70=lookups!$H$9),1,0)</f>
        <v>#DIV/0!</v>
      </c>
      <c r="AX67" s="3" t="e">
        <f>IF(AND('6. Trigger species (at site)'!Z72=1,'6. Trigger species (at site)'!F72/('5. Trigger species (global)'!H70)&gt;=0.01,'5. Trigger species (global)'!F70=lookups!$H$9),1,0)</f>
        <v>#DIV/0!</v>
      </c>
      <c r="AY67" s="3" t="e">
        <f>IF(AND('6. Trigger species (at site)'!Z72=1,'6. Trigger species (at site)'!G72/('5. Trigger species (global)'!G70)&gt;=0.01,'5. Trigger species (global)'!F70=lookups!$H$9),1,0)</f>
        <v>#DIV/0!</v>
      </c>
      <c r="AZ67" s="3">
        <f>IF(AND('6. Trigger species (at site)'!Z72=1,'6. Trigger species (at site)'!AA72=1,'5. Trigger species (global)'!F70=lookups!$H$9),1,0)</f>
        <v>0</v>
      </c>
      <c r="BA67" s="3" t="e">
        <f>IF(AND('6. Trigger species (at site)'!L72=lookups!$G$41,'6. Trigger species (at site)'!D72=lookups!$H$9,('6. Trigger species (at site)'!E72/('5. Trigger species (global)'!I70))&gt;=0.1),1,0)</f>
        <v>#DIV/0!</v>
      </c>
      <c r="BB67" s="3" t="e">
        <f>IF(AND('6. Trigger species (at site)'!L72=lookups!$G$41,'6. Trigger species (at site)'!D72=lookups!$H$9,('6. Trigger species (at site)'!F72/('5. Trigger species (global)'!H70))&gt;=0.1),1,0)</f>
        <v>#DIV/0!</v>
      </c>
      <c r="BC67" s="3" t="e">
        <f>IF(AND('6. Trigger species (at site)'!L72=lookups!$G$41,'6. Trigger species (at site)'!D72=lookups!$H$9,('6. Trigger species (at site)'!G72/('5. Trigger species (global)'!G70))&gt;=0.1),1,0)</f>
        <v>#DIV/0!</v>
      </c>
      <c r="BD67" s="3" t="e">
        <f>IF(AND('6. Trigger species (at site)'!L72=lookups!$G$42,'6. Trigger species (at site)'!D72=lookups!$H$9,('6. Trigger species (at site)'!E72/('5. Trigger species (global)'!I70))&gt;=0.1),1,0)</f>
        <v>#DIV/0!</v>
      </c>
      <c r="BE67" s="3" t="e">
        <f>IF(AND('6. Trigger species (at site)'!L72=lookups!$G$42,'6. Trigger species (at site)'!D72=lookups!$H$9,('6. Trigger species (at site)'!F72/('5. Trigger species (global)'!H70))&gt;=0.1),1,0)</f>
        <v>#DIV/0!</v>
      </c>
      <c r="BF67" s="3" t="e">
        <f>IF(AND('6. Trigger species (at site)'!L72=lookups!$G$42,'6. Trigger species (at site)'!D72=lookups!$H$9,('6. Trigger species (at site)'!G72/('5. Trigger species (global)'!G70))&gt;=0.1),1,0)</f>
        <v>#DIV/0!</v>
      </c>
      <c r="BG67" s="3">
        <f>'5. Trigger species (global)'!C70</f>
        <v>0</v>
      </c>
      <c r="BH67" s="3" t="e">
        <f t="shared" ref="BH67:BH130" si="17">VLOOKUP(BG67,$H$24:$I$37,2,FALSE)</f>
        <v>#N/A</v>
      </c>
      <c r="CE67" s="3">
        <f>'5. Trigger species (global)'!F71</f>
        <v>0</v>
      </c>
      <c r="CF67" s="3">
        <f t="shared" si="14"/>
        <v>1</v>
      </c>
      <c r="CG67" s="3" t="str">
        <f>'6. Trigger species (at site)'!L73</f>
        <v>Regularly held by site</v>
      </c>
      <c r="CH67" s="3">
        <f t="shared" si="15"/>
        <v>1</v>
      </c>
      <c r="CI67" s="3">
        <f t="shared" si="16"/>
        <v>0</v>
      </c>
    </row>
    <row r="68" spans="1:87" x14ac:dyDescent="0.25">
      <c r="A68" s="3" t="s">
        <v>87</v>
      </c>
      <c r="E68" s="3" t="s">
        <v>675</v>
      </c>
      <c r="R68" s="3">
        <f>'6. Trigger species (at site)'!X73</f>
        <v>1</v>
      </c>
      <c r="S68" s="3">
        <f>IF(OR('5. Trigger species (global)'!D71=lookups!$E$43,'5. Trigger species (global)'!D71=lookups!$E$44),1,0)</f>
        <v>0</v>
      </c>
      <c r="T68" s="3">
        <f>IF('5. Trigger species (global)'!D71=lookups!$E$42,1,0)</f>
        <v>0</v>
      </c>
      <c r="U68" s="3">
        <f>IF(AND(S68=1,'5. Trigger species (global)'!$E$5=lookups!$H$3),1,0)</f>
        <v>0</v>
      </c>
      <c r="V68" s="3">
        <f>IF(AND(T68=1,'5. Trigger species (global)'!$E$5=lookups!$H$3),1,0)</f>
        <v>0</v>
      </c>
      <c r="W68" s="3" t="e">
        <f>IF(AND(S68=1,('6. Trigger species (at site)'!E73/(('5. Trigger species (global)'!I71))&gt;=0.005),'6. Trigger species (at site)'!C73&gt;4),1,0)</f>
        <v>#DIV/0!</v>
      </c>
      <c r="X68" s="28" t="e">
        <f>IF(AND(S68=1,('6. Trigger species (at site)'!F73/(('5. Trigger species (global)'!H71))&gt;=0.005),'6. Trigger species (at site)'!C73&gt;4),1,0)</f>
        <v>#DIV/0!</v>
      </c>
      <c r="Y68" s="3" t="e">
        <f>IF(AND(S68=1,('6. Trigger species (at site)'!G73/('5. Trigger species (global)'!G71)&gt;=0.005),'6. Trigger species (at site)'!C73&gt;4),1,0)</f>
        <v>#DIV/0!</v>
      </c>
      <c r="Z68" s="28" t="e">
        <f>IF(AND(T68=1,('6. Trigger species (at site)'!E73/('5. Trigger species (global)'!I71)&gt;=0.01),'6. Trigger species (at site)'!C73&gt;9),1,0)</f>
        <v>#DIV/0!</v>
      </c>
      <c r="AA68" s="28" t="e">
        <f>IF(AND(T68=1,('6. Trigger species (at site)'!F73/('5. Trigger species (global)'!H71)&gt;=0.01),'6. Trigger species (at site)'!C73&gt;9),1,0)</f>
        <v>#DIV/0!</v>
      </c>
      <c r="AB68" s="28" t="e">
        <f>IF(AND(T68=1,('6. Trigger species (at site)'!G73/('5. Trigger species (global)'!G71)&gt;=0.01),'6. Trigger species (at site)'!C73&gt;9),1,0)</f>
        <v>#DIV/0!</v>
      </c>
      <c r="AC68" s="3" t="e">
        <f>IF(AND(S68=1,('6. Trigger species (at site)'!E73/('5. Trigger species (global)'!I71)&gt;=0.001),'6. Trigger species (at site)'!C73&gt;4,'5. Trigger species (global)'!E71=lookups!$F$3),1,0)</f>
        <v>#DIV/0!</v>
      </c>
      <c r="AD68" s="28" t="e">
        <f>IF(AND(S68=1,('6. Trigger species (at site)'!F73/('5. Trigger species (global)'!H71)&gt;=0.001),'6. Trigger species (at site)'!D73&gt;4,'5. Trigger species (global)'!E71=lookups!$F$3),1,0)</f>
        <v>#DIV/0!</v>
      </c>
      <c r="AE68" s="3" t="e">
        <f>IF(AND(S68=1,('6. Trigger species (at site)'!G73/('5. Trigger species (global)'!G71)&gt;=0.001),'6. Trigger species (at site)'!C73&gt;4,'5. Trigger species (global)'!E71=lookups!$F$3),1,0)</f>
        <v>#DIV/0!</v>
      </c>
      <c r="AF68" s="28" t="e">
        <f>IF(AND(T68=1,('6. Trigger species (at site)'!E73/('5. Trigger species (global)'!I71)&gt;=0.002),'6. Trigger species (at site)'!C73&gt;9,'5. Trigger species (global)'!E71=lookups!$F$3),1,0)</f>
        <v>#DIV/0!</v>
      </c>
      <c r="AG68" s="28" t="e">
        <f>IF(AND(T68=1,('6. Trigger species (at site)'!F73/('5. Trigger species (global)'!H71)&gt;=0.002),'6. Trigger species (at site)'!D73&gt;9,'5. Trigger species (global)'!E71=lookups!$F$3),1,0)</f>
        <v>#DIV/0!</v>
      </c>
      <c r="AH68" s="28" t="e">
        <f>IF(AND(T68=1,('6. Trigger species (at site)'!G73/('5. Trigger species (global)'!G71)&gt;=0.002),'6. Trigger species (at site)'!C73&gt;9,'5. Trigger species (global)'!E71=lookups!$F$3),1,0)</f>
        <v>#DIV/0!</v>
      </c>
      <c r="AI68" s="3" t="e">
        <f>IF(AND(S68=1,('6. Trigger species (at site)'!E73/('5. Trigger species (global)'!I71)&gt;=0.95)),1,0)</f>
        <v>#DIV/0!</v>
      </c>
      <c r="AJ68" s="3" t="e">
        <f>IF(AND(S68=1,('6. Trigger species (at site)'!F73/('5. Trigger species (global)'!H71)&gt;=0.95)),1,0)</f>
        <v>#DIV/0!</v>
      </c>
      <c r="AK68" s="3" t="e">
        <f>IF(AND(S68=1,('6. Trigger species (at site)'!G73/('5. Trigger species (global)'!G71)&gt;=0.95)),1,0)</f>
        <v>#DIV/0!</v>
      </c>
      <c r="AL68" s="3" t="e">
        <f>IF(AND('6. Trigger species (at site)'!E73/('5. Trigger species (global)'!I71)&gt;=0.1,'6. Trigger species (at site)'!C73&gt;9,$R68=1),1,0)</f>
        <v>#DIV/0!</v>
      </c>
      <c r="AM68" s="3" t="e">
        <f>IF(AND('6. Trigger species (at site)'!F73/('5. Trigger species (global)'!H71)&gt;=0.1,'6. Trigger species (at site)'!D73&gt;9,$R68=1),1,0)</f>
        <v>#DIV/0!</v>
      </c>
      <c r="AN68" s="3" t="e">
        <f>IF(AND('6. Trigger species (at site)'!G73/('5. Trigger species (global)'!G71)&gt;=0.1,'6. Trigger species (at site)'!C73&gt;9,R68=1),1,0)</f>
        <v>#DIV/0!</v>
      </c>
      <c r="AO68" s="3" t="e">
        <f>IF(AND('5. Trigger species (global)'!$K71=lookups!$F$3,'6. Trigger species (at site)'!E73/('5. Trigger species (global)'!I71)&gt;=0.01,R68=1),1,0)</f>
        <v>#DIV/0!</v>
      </c>
      <c r="AP68" s="3" t="e">
        <f>IF(AND('5. Trigger species (global)'!$K71=lookups!$F$3,'6. Trigger species (at site)'!F73/('5. Trigger species (global)'!H71)&gt;=0.01,R68=1),1,0)</f>
        <v>#DIV/0!</v>
      </c>
      <c r="AQ68" s="3" t="e">
        <f>IF(AND('5. Trigger species (global)'!$K71=lookups!$F$3,'6. Trigger species (at site)'!G73/('5. Trigger species (global)'!G71)&gt;=0.01,R68=1),1,0)</f>
        <v>#DIV/0!</v>
      </c>
      <c r="AR68" s="3" t="e">
        <f>IF(AND(R68=1,BH68=$O$24,'5. Trigger species (global)'!L71=lookups!$F$3,'6. Trigger species (at site)'!E73/('5. Trigger species (global)'!I71)&gt;=0.005),1,0)</f>
        <v>#N/A</v>
      </c>
      <c r="AS68" s="3" t="e">
        <f>IF(AND(R68=1,BH68=$O$24,'5. Trigger species (global)'!L71=lookups!$F$3,'6. Trigger species (at site)'!F73/('5. Trigger species (global)'!H71)&gt;=0.005),1,0)</f>
        <v>#N/A</v>
      </c>
      <c r="AT68" s="3" t="e">
        <f>IF(AND(R68=1,BH68=$O$24,'5. Trigger species (global)'!L71=lookups!$F$3,'6. Trigger species (at site)'!G73/('5. Trigger species (global)'!G71)&gt;=0.005),1,0)</f>
        <v>#N/A</v>
      </c>
      <c r="AU68" s="3" t="e">
        <f>IF(AND('6. Trigger species (at site)'!C73&gt;=5,BH68=$O$25,'5. Trigger species (global)'!L71=lookups!$F$3),1,0)</f>
        <v>#N/A</v>
      </c>
      <c r="AV68" s="3">
        <f>IF(AND(R68=1,'6. Trigger species (at site)'!Y73=1),1,0)</f>
        <v>0</v>
      </c>
      <c r="AW68" s="3" t="e">
        <f>IF(AND('6. Trigger species (at site)'!Z73=1,'6. Trigger species (at site)'!E73/('5. Trigger species (global)'!I71)&gt;=0.01,'5. Trigger species (global)'!F71=lookups!$H$9),1,0)</f>
        <v>#DIV/0!</v>
      </c>
      <c r="AX68" s="3" t="e">
        <f>IF(AND('6. Trigger species (at site)'!Z73=1,'6. Trigger species (at site)'!F73/('5. Trigger species (global)'!H71)&gt;=0.01,'5. Trigger species (global)'!F71=lookups!$H$9),1,0)</f>
        <v>#DIV/0!</v>
      </c>
      <c r="AY68" s="3" t="e">
        <f>IF(AND('6. Trigger species (at site)'!Z73=1,'6. Trigger species (at site)'!G73/('5. Trigger species (global)'!G71)&gt;=0.01,'5. Trigger species (global)'!F71=lookups!$H$9),1,0)</f>
        <v>#DIV/0!</v>
      </c>
      <c r="AZ68" s="3">
        <f>IF(AND('6. Trigger species (at site)'!Z73=1,'6. Trigger species (at site)'!AA73=1,'5. Trigger species (global)'!F71=lookups!$H$9),1,0)</f>
        <v>0</v>
      </c>
      <c r="BA68" s="3" t="e">
        <f>IF(AND('6. Trigger species (at site)'!L73=lookups!$G$41,'6. Trigger species (at site)'!D73=lookups!$H$9,('6. Trigger species (at site)'!E73/('5. Trigger species (global)'!I71))&gt;=0.1),1,0)</f>
        <v>#DIV/0!</v>
      </c>
      <c r="BB68" s="3" t="e">
        <f>IF(AND('6. Trigger species (at site)'!L73=lookups!$G$41,'6. Trigger species (at site)'!D73=lookups!$H$9,('6. Trigger species (at site)'!F73/('5. Trigger species (global)'!H71))&gt;=0.1),1,0)</f>
        <v>#DIV/0!</v>
      </c>
      <c r="BC68" s="3" t="e">
        <f>IF(AND('6. Trigger species (at site)'!L73=lookups!$G$41,'6. Trigger species (at site)'!D73=lookups!$H$9,('6. Trigger species (at site)'!G73/('5. Trigger species (global)'!G71))&gt;=0.1),1,0)</f>
        <v>#DIV/0!</v>
      </c>
      <c r="BD68" s="3" t="e">
        <f>IF(AND('6. Trigger species (at site)'!L73=lookups!$G$42,'6. Trigger species (at site)'!D73=lookups!$H$9,('6. Trigger species (at site)'!E73/('5. Trigger species (global)'!I71))&gt;=0.1),1,0)</f>
        <v>#DIV/0!</v>
      </c>
      <c r="BE68" s="3" t="e">
        <f>IF(AND('6. Trigger species (at site)'!L73=lookups!$G$42,'6. Trigger species (at site)'!D73=lookups!$H$9,('6. Trigger species (at site)'!F73/('5. Trigger species (global)'!H71))&gt;=0.1),1,0)</f>
        <v>#DIV/0!</v>
      </c>
      <c r="BF68" s="3" t="e">
        <f>IF(AND('6. Trigger species (at site)'!L73=lookups!$G$42,'6. Trigger species (at site)'!D73=lookups!$H$9,('6. Trigger species (at site)'!G73/('5. Trigger species (global)'!G71))&gt;=0.1),1,0)</f>
        <v>#DIV/0!</v>
      </c>
      <c r="BG68" s="3">
        <f>'5. Trigger species (global)'!C71</f>
        <v>0</v>
      </c>
      <c r="BH68" s="3" t="e">
        <f t="shared" si="17"/>
        <v>#N/A</v>
      </c>
      <c r="CE68" s="3">
        <f>'5. Trigger species (global)'!F72</f>
        <v>0</v>
      </c>
      <c r="CF68" s="3">
        <f t="shared" si="14"/>
        <v>1</v>
      </c>
      <c r="CG68" s="3" t="str">
        <f>'6. Trigger species (at site)'!L74</f>
        <v>Regularly held by site</v>
      </c>
      <c r="CH68" s="3">
        <f t="shared" si="15"/>
        <v>1</v>
      </c>
      <c r="CI68" s="3">
        <f t="shared" si="16"/>
        <v>0</v>
      </c>
    </row>
    <row r="69" spans="1:87" x14ac:dyDescent="0.25">
      <c r="A69" s="3" t="s">
        <v>89</v>
      </c>
      <c r="E69" s="3" t="s">
        <v>676</v>
      </c>
      <c r="R69" s="3">
        <f>'6. Trigger species (at site)'!X74</f>
        <v>1</v>
      </c>
      <c r="S69" s="3">
        <f>IF(OR('5. Trigger species (global)'!D72=lookups!$E$43,'5. Trigger species (global)'!D72=lookups!$E$44),1,0)</f>
        <v>0</v>
      </c>
      <c r="T69" s="3">
        <f>IF('5. Trigger species (global)'!D72=lookups!$E$42,1,0)</f>
        <v>0</v>
      </c>
      <c r="U69" s="3">
        <f>IF(AND(S69=1,'5. Trigger species (global)'!$E$5=lookups!$H$3),1,0)</f>
        <v>0</v>
      </c>
      <c r="V69" s="3">
        <f>IF(AND(T69=1,'5. Trigger species (global)'!$E$5=lookups!$H$3),1,0)</f>
        <v>0</v>
      </c>
      <c r="W69" s="3" t="e">
        <f>IF(AND(S69=1,('6. Trigger species (at site)'!E74/(('5. Trigger species (global)'!I72))&gt;=0.005),'6. Trigger species (at site)'!C74&gt;4),1,0)</f>
        <v>#DIV/0!</v>
      </c>
      <c r="X69" s="28" t="e">
        <f>IF(AND(S69=1,('6. Trigger species (at site)'!F74/(('5. Trigger species (global)'!H72))&gt;=0.005),'6. Trigger species (at site)'!C74&gt;4),1,0)</f>
        <v>#DIV/0!</v>
      </c>
      <c r="Y69" s="3" t="e">
        <f>IF(AND(S69=1,('6. Trigger species (at site)'!G74/('5. Trigger species (global)'!G72)&gt;=0.005),'6. Trigger species (at site)'!C74&gt;4),1,0)</f>
        <v>#DIV/0!</v>
      </c>
      <c r="Z69" s="28" t="e">
        <f>IF(AND(T69=1,('6. Trigger species (at site)'!E74/('5. Trigger species (global)'!I72)&gt;=0.01),'6. Trigger species (at site)'!C74&gt;9),1,0)</f>
        <v>#DIV/0!</v>
      </c>
      <c r="AA69" s="28" t="e">
        <f>IF(AND(T69=1,('6. Trigger species (at site)'!F74/('5. Trigger species (global)'!H72)&gt;=0.01),'6. Trigger species (at site)'!C74&gt;9),1,0)</f>
        <v>#DIV/0!</v>
      </c>
      <c r="AB69" s="28" t="e">
        <f>IF(AND(T69=1,('6. Trigger species (at site)'!G74/('5. Trigger species (global)'!G72)&gt;=0.01),'6. Trigger species (at site)'!C74&gt;9),1,0)</f>
        <v>#DIV/0!</v>
      </c>
      <c r="AC69" s="3" t="e">
        <f>IF(AND(S69=1,('6. Trigger species (at site)'!E74/('5. Trigger species (global)'!I72)&gt;=0.001),'6. Trigger species (at site)'!C74&gt;4,'5. Trigger species (global)'!E72=lookups!$F$3),1,0)</f>
        <v>#DIV/0!</v>
      </c>
      <c r="AD69" s="28" t="e">
        <f>IF(AND(S69=1,('6. Trigger species (at site)'!F74/('5. Trigger species (global)'!H72)&gt;=0.001),'6. Trigger species (at site)'!D74&gt;4,'5. Trigger species (global)'!E72=lookups!$F$3),1,0)</f>
        <v>#DIV/0!</v>
      </c>
      <c r="AE69" s="3" t="e">
        <f>IF(AND(S69=1,('6. Trigger species (at site)'!G74/('5. Trigger species (global)'!G72)&gt;=0.001),'6. Trigger species (at site)'!C74&gt;4,'5. Trigger species (global)'!E72=lookups!$F$3),1,0)</f>
        <v>#DIV/0!</v>
      </c>
      <c r="AF69" s="28" t="e">
        <f>IF(AND(T69=1,('6. Trigger species (at site)'!E74/('5. Trigger species (global)'!I72)&gt;=0.002),'6. Trigger species (at site)'!C74&gt;9,'5. Trigger species (global)'!E72=lookups!$F$3),1,0)</f>
        <v>#DIV/0!</v>
      </c>
      <c r="AG69" s="28" t="e">
        <f>IF(AND(T69=1,('6. Trigger species (at site)'!F74/('5. Trigger species (global)'!H72)&gt;=0.002),'6. Trigger species (at site)'!D74&gt;9,'5. Trigger species (global)'!E72=lookups!$F$3),1,0)</f>
        <v>#DIV/0!</v>
      </c>
      <c r="AH69" s="28" t="e">
        <f>IF(AND(T69=1,('6. Trigger species (at site)'!G74/('5. Trigger species (global)'!G72)&gt;=0.002),'6. Trigger species (at site)'!C74&gt;9,'5. Trigger species (global)'!E72=lookups!$F$3),1,0)</f>
        <v>#DIV/0!</v>
      </c>
      <c r="AI69" s="3" t="e">
        <f>IF(AND(S69=1,('6. Trigger species (at site)'!E74/('5. Trigger species (global)'!I72)&gt;=0.95)),1,0)</f>
        <v>#DIV/0!</v>
      </c>
      <c r="AJ69" s="3" t="e">
        <f>IF(AND(S69=1,('6. Trigger species (at site)'!F74/('5. Trigger species (global)'!H72)&gt;=0.95)),1,0)</f>
        <v>#DIV/0!</v>
      </c>
      <c r="AK69" s="3" t="e">
        <f>IF(AND(S69=1,('6. Trigger species (at site)'!G74/('5. Trigger species (global)'!G72)&gt;=0.95)),1,0)</f>
        <v>#DIV/0!</v>
      </c>
      <c r="AL69" s="3" t="e">
        <f>IF(AND('6. Trigger species (at site)'!E74/('5. Trigger species (global)'!I72)&gt;=0.1,'6. Trigger species (at site)'!C74&gt;9,$R69=1),1,0)</f>
        <v>#DIV/0!</v>
      </c>
      <c r="AM69" s="3" t="e">
        <f>IF(AND('6. Trigger species (at site)'!F74/('5. Trigger species (global)'!H72)&gt;=0.1,'6. Trigger species (at site)'!D74&gt;9,$R69=1),1,0)</f>
        <v>#DIV/0!</v>
      </c>
      <c r="AN69" s="3" t="e">
        <f>IF(AND('6. Trigger species (at site)'!G74/('5. Trigger species (global)'!G72)&gt;=0.1,'6. Trigger species (at site)'!C74&gt;9,R69=1),1,0)</f>
        <v>#DIV/0!</v>
      </c>
      <c r="AO69" s="3" t="e">
        <f>IF(AND('5. Trigger species (global)'!$K72=lookups!$F$3,'6. Trigger species (at site)'!E74/('5. Trigger species (global)'!I72)&gt;=0.01,R69=1),1,0)</f>
        <v>#DIV/0!</v>
      </c>
      <c r="AP69" s="3" t="e">
        <f>IF(AND('5. Trigger species (global)'!$K72=lookups!$F$3,'6. Trigger species (at site)'!F74/('5. Trigger species (global)'!H72)&gt;=0.01,R69=1),1,0)</f>
        <v>#DIV/0!</v>
      </c>
      <c r="AQ69" s="3" t="e">
        <f>IF(AND('5. Trigger species (global)'!$K72=lookups!$F$3,'6. Trigger species (at site)'!G74/('5. Trigger species (global)'!G72)&gt;=0.01,R69=1),1,0)</f>
        <v>#DIV/0!</v>
      </c>
      <c r="AR69" s="3" t="e">
        <f>IF(AND(R69=1,BH69=$O$24,'5. Trigger species (global)'!L72=lookups!$F$3,'6. Trigger species (at site)'!E74/('5. Trigger species (global)'!I72)&gt;=0.005),1,0)</f>
        <v>#N/A</v>
      </c>
      <c r="AS69" s="3" t="e">
        <f>IF(AND(R69=1,BH69=$O$24,'5. Trigger species (global)'!L72=lookups!$F$3,'6. Trigger species (at site)'!F74/('5. Trigger species (global)'!H72)&gt;=0.005),1,0)</f>
        <v>#N/A</v>
      </c>
      <c r="AT69" s="3" t="e">
        <f>IF(AND(R69=1,BH69=$O$24,'5. Trigger species (global)'!L72=lookups!$F$3,'6. Trigger species (at site)'!G74/('5. Trigger species (global)'!G72)&gt;=0.005),1,0)</f>
        <v>#N/A</v>
      </c>
      <c r="AU69" s="3" t="e">
        <f>IF(AND('6. Trigger species (at site)'!C74&gt;=5,BH69=$O$25,'5. Trigger species (global)'!L72=lookups!$F$3),1,0)</f>
        <v>#N/A</v>
      </c>
      <c r="AV69" s="3">
        <f>IF(AND(R69=1,'6. Trigger species (at site)'!Y74=1),1,0)</f>
        <v>0</v>
      </c>
      <c r="AW69" s="3" t="e">
        <f>IF(AND('6. Trigger species (at site)'!Z74=1,'6. Trigger species (at site)'!E74/('5. Trigger species (global)'!I72)&gt;=0.01,'5. Trigger species (global)'!F72=lookups!$H$9),1,0)</f>
        <v>#DIV/0!</v>
      </c>
      <c r="AX69" s="3" t="e">
        <f>IF(AND('6. Trigger species (at site)'!Z74=1,'6. Trigger species (at site)'!F74/('5. Trigger species (global)'!H72)&gt;=0.01,'5. Trigger species (global)'!F72=lookups!$H$9),1,0)</f>
        <v>#DIV/0!</v>
      </c>
      <c r="AY69" s="3" t="e">
        <f>IF(AND('6. Trigger species (at site)'!Z74=1,'6. Trigger species (at site)'!G74/('5. Trigger species (global)'!G72)&gt;=0.01,'5. Trigger species (global)'!F72=lookups!$H$9),1,0)</f>
        <v>#DIV/0!</v>
      </c>
      <c r="AZ69" s="3">
        <f>IF(AND('6. Trigger species (at site)'!Z74=1,'6. Trigger species (at site)'!AA74=1,'5. Trigger species (global)'!F72=lookups!$H$9),1,0)</f>
        <v>0</v>
      </c>
      <c r="BA69" s="3" t="e">
        <f>IF(AND('6. Trigger species (at site)'!L74=lookups!$G$41,'6. Trigger species (at site)'!D74=lookups!$H$9,('6. Trigger species (at site)'!E74/('5. Trigger species (global)'!I72))&gt;=0.1),1,0)</f>
        <v>#DIV/0!</v>
      </c>
      <c r="BB69" s="3" t="e">
        <f>IF(AND('6. Trigger species (at site)'!L74=lookups!$G$41,'6. Trigger species (at site)'!D74=lookups!$H$9,('6. Trigger species (at site)'!F74/('5. Trigger species (global)'!H72))&gt;=0.1),1,0)</f>
        <v>#DIV/0!</v>
      </c>
      <c r="BC69" s="3" t="e">
        <f>IF(AND('6. Trigger species (at site)'!L74=lookups!$G$41,'6. Trigger species (at site)'!D74=lookups!$H$9,('6. Trigger species (at site)'!G74/('5. Trigger species (global)'!G72))&gt;=0.1),1,0)</f>
        <v>#DIV/0!</v>
      </c>
      <c r="BD69" s="3" t="e">
        <f>IF(AND('6. Trigger species (at site)'!L74=lookups!$G$42,'6. Trigger species (at site)'!D74=lookups!$H$9,('6. Trigger species (at site)'!E74/('5. Trigger species (global)'!I72))&gt;=0.1),1,0)</f>
        <v>#DIV/0!</v>
      </c>
      <c r="BE69" s="3" t="e">
        <f>IF(AND('6. Trigger species (at site)'!L74=lookups!$G$42,'6. Trigger species (at site)'!D74=lookups!$H$9,('6. Trigger species (at site)'!F74/('5. Trigger species (global)'!H72))&gt;=0.1),1,0)</f>
        <v>#DIV/0!</v>
      </c>
      <c r="BF69" s="3" t="e">
        <f>IF(AND('6. Trigger species (at site)'!L74=lookups!$G$42,'6. Trigger species (at site)'!D74=lookups!$H$9,('6. Trigger species (at site)'!G74/('5. Trigger species (global)'!G72))&gt;=0.1),1,0)</f>
        <v>#DIV/0!</v>
      </c>
      <c r="BG69" s="3">
        <f>'5. Trigger species (global)'!C72</f>
        <v>0</v>
      </c>
      <c r="BH69" s="3" t="e">
        <f t="shared" si="17"/>
        <v>#N/A</v>
      </c>
      <c r="CE69" s="3">
        <f>'5. Trigger species (global)'!F73</f>
        <v>0</v>
      </c>
      <c r="CF69" s="3">
        <f t="shared" si="14"/>
        <v>1</v>
      </c>
      <c r="CG69" s="3" t="str">
        <f>'6. Trigger species (at site)'!L75</f>
        <v>Regularly held by site</v>
      </c>
      <c r="CH69" s="3">
        <f t="shared" si="15"/>
        <v>1</v>
      </c>
      <c r="CI69" s="3">
        <f t="shared" si="16"/>
        <v>0</v>
      </c>
    </row>
    <row r="70" spans="1:87" x14ac:dyDescent="0.25">
      <c r="A70" s="3" t="s">
        <v>90</v>
      </c>
      <c r="E70" s="3" t="s">
        <v>338</v>
      </c>
      <c r="R70" s="3">
        <f>'6. Trigger species (at site)'!X75</f>
        <v>1</v>
      </c>
      <c r="S70" s="3">
        <f>IF(OR('5. Trigger species (global)'!D73=lookups!$E$43,'5. Trigger species (global)'!D73=lookups!$E$44),1,0)</f>
        <v>0</v>
      </c>
      <c r="T70" s="3">
        <f>IF('5. Trigger species (global)'!D73=lookups!$E$42,1,0)</f>
        <v>0</v>
      </c>
      <c r="U70" s="3">
        <f>IF(AND(S70=1,'5. Trigger species (global)'!$E$5=lookups!$H$3),1,0)</f>
        <v>0</v>
      </c>
      <c r="V70" s="3">
        <f>IF(AND(T70=1,'5. Trigger species (global)'!$E$5=lookups!$H$3),1,0)</f>
        <v>0</v>
      </c>
      <c r="W70" s="3" t="e">
        <f>IF(AND(S70=1,('6. Trigger species (at site)'!E75/(('5. Trigger species (global)'!I73))&gt;=0.005),'6. Trigger species (at site)'!C75&gt;4),1,0)</f>
        <v>#DIV/0!</v>
      </c>
      <c r="X70" s="28" t="e">
        <f>IF(AND(S70=1,('6. Trigger species (at site)'!F75/(('5. Trigger species (global)'!H73))&gt;=0.005),'6. Trigger species (at site)'!C75&gt;4),1,0)</f>
        <v>#DIV/0!</v>
      </c>
      <c r="Y70" s="3" t="e">
        <f>IF(AND(S70=1,('6. Trigger species (at site)'!G75/('5. Trigger species (global)'!G73)&gt;=0.005),'6. Trigger species (at site)'!C75&gt;4),1,0)</f>
        <v>#DIV/0!</v>
      </c>
      <c r="Z70" s="28" t="e">
        <f>IF(AND(T70=1,('6. Trigger species (at site)'!E75/('5. Trigger species (global)'!I73)&gt;=0.01),'6. Trigger species (at site)'!C75&gt;9),1,0)</f>
        <v>#DIV/0!</v>
      </c>
      <c r="AA70" s="28" t="e">
        <f>IF(AND(T70=1,('6. Trigger species (at site)'!F75/('5. Trigger species (global)'!H73)&gt;=0.01),'6. Trigger species (at site)'!C75&gt;9),1,0)</f>
        <v>#DIV/0!</v>
      </c>
      <c r="AB70" s="28" t="e">
        <f>IF(AND(T70=1,('6. Trigger species (at site)'!G75/('5. Trigger species (global)'!G73)&gt;=0.01),'6. Trigger species (at site)'!C75&gt;9),1,0)</f>
        <v>#DIV/0!</v>
      </c>
      <c r="AC70" s="3" t="e">
        <f>IF(AND(S70=1,('6. Trigger species (at site)'!E75/('5. Trigger species (global)'!I73)&gt;=0.001),'6. Trigger species (at site)'!C75&gt;4,'5. Trigger species (global)'!E73=lookups!$F$3),1,0)</f>
        <v>#DIV/0!</v>
      </c>
      <c r="AD70" s="28" t="e">
        <f>IF(AND(S70=1,('6. Trigger species (at site)'!F75/('5. Trigger species (global)'!H73)&gt;=0.001),'6. Trigger species (at site)'!D75&gt;4,'5. Trigger species (global)'!E73=lookups!$F$3),1,0)</f>
        <v>#DIV/0!</v>
      </c>
      <c r="AE70" s="3" t="e">
        <f>IF(AND(S70=1,('6. Trigger species (at site)'!G75/('5. Trigger species (global)'!G73)&gt;=0.001),'6. Trigger species (at site)'!C75&gt;4,'5. Trigger species (global)'!E73=lookups!$F$3),1,0)</f>
        <v>#DIV/0!</v>
      </c>
      <c r="AF70" s="28" t="e">
        <f>IF(AND(T70=1,('6. Trigger species (at site)'!E75/('5. Trigger species (global)'!I73)&gt;=0.002),'6. Trigger species (at site)'!C75&gt;9,'5. Trigger species (global)'!E73=lookups!$F$3),1,0)</f>
        <v>#DIV/0!</v>
      </c>
      <c r="AG70" s="28" t="e">
        <f>IF(AND(T70=1,('6. Trigger species (at site)'!F75/('5. Trigger species (global)'!H73)&gt;=0.002),'6. Trigger species (at site)'!D75&gt;9,'5. Trigger species (global)'!E73=lookups!$F$3),1,0)</f>
        <v>#DIV/0!</v>
      </c>
      <c r="AH70" s="28" t="e">
        <f>IF(AND(T70=1,('6. Trigger species (at site)'!G75/('5. Trigger species (global)'!G73)&gt;=0.002),'6. Trigger species (at site)'!C75&gt;9,'5. Trigger species (global)'!E73=lookups!$F$3),1,0)</f>
        <v>#DIV/0!</v>
      </c>
      <c r="AI70" s="3" t="e">
        <f>IF(AND(S70=1,('6. Trigger species (at site)'!E75/('5. Trigger species (global)'!I73)&gt;=0.95)),1,0)</f>
        <v>#DIV/0!</v>
      </c>
      <c r="AJ70" s="3" t="e">
        <f>IF(AND(S70=1,('6. Trigger species (at site)'!F75/('5. Trigger species (global)'!H73)&gt;=0.95)),1,0)</f>
        <v>#DIV/0!</v>
      </c>
      <c r="AK70" s="3" t="e">
        <f>IF(AND(S70=1,('6. Trigger species (at site)'!G75/('5. Trigger species (global)'!G73)&gt;=0.95)),1,0)</f>
        <v>#DIV/0!</v>
      </c>
      <c r="AL70" s="3" t="e">
        <f>IF(AND('6. Trigger species (at site)'!E75/('5. Trigger species (global)'!I73)&gt;=0.1,'6. Trigger species (at site)'!C75&gt;9,$R70=1),1,0)</f>
        <v>#DIV/0!</v>
      </c>
      <c r="AM70" s="3" t="e">
        <f>IF(AND('6. Trigger species (at site)'!F75/('5. Trigger species (global)'!H73)&gt;=0.1,'6. Trigger species (at site)'!D75&gt;9,$R70=1),1,0)</f>
        <v>#DIV/0!</v>
      </c>
      <c r="AN70" s="3" t="e">
        <f>IF(AND('6. Trigger species (at site)'!G75/('5. Trigger species (global)'!G73)&gt;=0.1,'6. Trigger species (at site)'!C75&gt;9,R70=1),1,0)</f>
        <v>#DIV/0!</v>
      </c>
      <c r="AO70" s="3" t="e">
        <f>IF(AND('5. Trigger species (global)'!$K73=lookups!$F$3,'6. Trigger species (at site)'!E75/('5. Trigger species (global)'!I73)&gt;=0.01,R70=1),1,0)</f>
        <v>#DIV/0!</v>
      </c>
      <c r="AP70" s="3" t="e">
        <f>IF(AND('5. Trigger species (global)'!$K73=lookups!$F$3,'6. Trigger species (at site)'!F75/('5. Trigger species (global)'!H73)&gt;=0.01,R70=1),1,0)</f>
        <v>#DIV/0!</v>
      </c>
      <c r="AQ70" s="3" t="e">
        <f>IF(AND('5. Trigger species (global)'!$K73=lookups!$F$3,'6. Trigger species (at site)'!G75/('5. Trigger species (global)'!G73)&gt;=0.01,R70=1),1,0)</f>
        <v>#DIV/0!</v>
      </c>
      <c r="AR70" s="3" t="e">
        <f>IF(AND(R70=1,BH70=$O$24,'5. Trigger species (global)'!L73=lookups!$F$3,'6. Trigger species (at site)'!E75/('5. Trigger species (global)'!I73)&gt;=0.005),1,0)</f>
        <v>#N/A</v>
      </c>
      <c r="AS70" s="3" t="e">
        <f>IF(AND(R70=1,BH70=$O$24,'5. Trigger species (global)'!L73=lookups!$F$3,'6. Trigger species (at site)'!F75/('5. Trigger species (global)'!H73)&gt;=0.005),1,0)</f>
        <v>#N/A</v>
      </c>
      <c r="AT70" s="3" t="e">
        <f>IF(AND(R70=1,BH70=$O$24,'5. Trigger species (global)'!L73=lookups!$F$3,'6. Trigger species (at site)'!G75/('5. Trigger species (global)'!G73)&gt;=0.005),1,0)</f>
        <v>#N/A</v>
      </c>
      <c r="AU70" s="3" t="e">
        <f>IF(AND('6. Trigger species (at site)'!C75&gt;=5,BH70=$O$25,'5. Trigger species (global)'!L73=lookups!$F$3),1,0)</f>
        <v>#N/A</v>
      </c>
      <c r="AV70" s="3">
        <f>IF(AND(R70=1,'6. Trigger species (at site)'!Y75=1),1,0)</f>
        <v>0</v>
      </c>
      <c r="AW70" s="3" t="e">
        <f>IF(AND('6. Trigger species (at site)'!Z75=1,'6. Trigger species (at site)'!E75/('5. Trigger species (global)'!I73)&gt;=0.01,'5. Trigger species (global)'!F73=lookups!$H$9),1,0)</f>
        <v>#DIV/0!</v>
      </c>
      <c r="AX70" s="3" t="e">
        <f>IF(AND('6. Trigger species (at site)'!Z75=1,'6. Trigger species (at site)'!F75/('5. Trigger species (global)'!H73)&gt;=0.01,'5. Trigger species (global)'!F73=lookups!$H$9),1,0)</f>
        <v>#DIV/0!</v>
      </c>
      <c r="AY70" s="3" t="e">
        <f>IF(AND('6. Trigger species (at site)'!Z75=1,'6. Trigger species (at site)'!G75/('5. Trigger species (global)'!G73)&gt;=0.01,'5. Trigger species (global)'!F73=lookups!$H$9),1,0)</f>
        <v>#DIV/0!</v>
      </c>
      <c r="AZ70" s="3">
        <f>IF(AND('6. Trigger species (at site)'!Z75=1,'6. Trigger species (at site)'!AA75=1,'5. Trigger species (global)'!F73=lookups!$H$9),1,0)</f>
        <v>0</v>
      </c>
      <c r="BA70" s="3" t="e">
        <f>IF(AND('6. Trigger species (at site)'!L75=lookups!$G$41,'6. Trigger species (at site)'!D75=lookups!$H$9,('6. Trigger species (at site)'!E75/('5. Trigger species (global)'!I73))&gt;=0.1),1,0)</f>
        <v>#DIV/0!</v>
      </c>
      <c r="BB70" s="3" t="e">
        <f>IF(AND('6. Trigger species (at site)'!L75=lookups!$G$41,'6. Trigger species (at site)'!D75=lookups!$H$9,('6. Trigger species (at site)'!F75/('5. Trigger species (global)'!H73))&gt;=0.1),1,0)</f>
        <v>#DIV/0!</v>
      </c>
      <c r="BC70" s="3" t="e">
        <f>IF(AND('6. Trigger species (at site)'!L75=lookups!$G$41,'6. Trigger species (at site)'!D75=lookups!$H$9,('6. Trigger species (at site)'!G75/('5. Trigger species (global)'!G73))&gt;=0.1),1,0)</f>
        <v>#DIV/0!</v>
      </c>
      <c r="BD70" s="3" t="e">
        <f>IF(AND('6. Trigger species (at site)'!L75=lookups!$G$42,'6. Trigger species (at site)'!D75=lookups!$H$9,('6. Trigger species (at site)'!E75/('5. Trigger species (global)'!I73))&gt;=0.1),1,0)</f>
        <v>#DIV/0!</v>
      </c>
      <c r="BE70" s="3" t="e">
        <f>IF(AND('6. Trigger species (at site)'!L75=lookups!$G$42,'6. Trigger species (at site)'!D75=lookups!$H$9,('6. Trigger species (at site)'!F75/('5. Trigger species (global)'!H73))&gt;=0.1),1,0)</f>
        <v>#DIV/0!</v>
      </c>
      <c r="BF70" s="3" t="e">
        <f>IF(AND('6. Trigger species (at site)'!L75=lookups!$G$42,'6. Trigger species (at site)'!D75=lookups!$H$9,('6. Trigger species (at site)'!G75/('5. Trigger species (global)'!G73))&gt;=0.1),1,0)</f>
        <v>#DIV/0!</v>
      </c>
      <c r="BG70" s="3">
        <f>'5. Trigger species (global)'!C73</f>
        <v>0</v>
      </c>
      <c r="BH70" s="3" t="e">
        <f t="shared" si="17"/>
        <v>#N/A</v>
      </c>
      <c r="CE70" s="3">
        <f>'5. Trigger species (global)'!F74</f>
        <v>0</v>
      </c>
      <c r="CF70" s="3">
        <f t="shared" si="14"/>
        <v>1</v>
      </c>
      <c r="CG70" s="3" t="str">
        <f>'6. Trigger species (at site)'!L76</f>
        <v>Regularly held by site</v>
      </c>
      <c r="CH70" s="3">
        <f t="shared" si="15"/>
        <v>1</v>
      </c>
      <c r="CI70" s="3">
        <f t="shared" si="16"/>
        <v>0</v>
      </c>
    </row>
    <row r="71" spans="1:87" x14ac:dyDescent="0.25">
      <c r="A71" s="3" t="s">
        <v>91</v>
      </c>
      <c r="E71" s="3" t="s">
        <v>44</v>
      </c>
      <c r="R71" s="3">
        <f>'6. Trigger species (at site)'!X76</f>
        <v>1</v>
      </c>
      <c r="S71" s="3">
        <f>IF(OR('5. Trigger species (global)'!D74=lookups!$E$43,'5. Trigger species (global)'!D74=lookups!$E$44),1,0)</f>
        <v>0</v>
      </c>
      <c r="T71" s="3">
        <f>IF('5. Trigger species (global)'!D74=lookups!$E$42,1,0)</f>
        <v>0</v>
      </c>
      <c r="U71" s="3">
        <f>IF(AND(S71=1,'5. Trigger species (global)'!$E$5=lookups!$H$3),1,0)</f>
        <v>0</v>
      </c>
      <c r="V71" s="3">
        <f>IF(AND(T71=1,'5. Trigger species (global)'!$E$5=lookups!$H$3),1,0)</f>
        <v>0</v>
      </c>
      <c r="W71" s="3" t="e">
        <f>IF(AND(S71=1,('6. Trigger species (at site)'!E76/(('5. Trigger species (global)'!I74))&gt;=0.005),'6. Trigger species (at site)'!C76&gt;4),1,0)</f>
        <v>#DIV/0!</v>
      </c>
      <c r="X71" s="28" t="e">
        <f>IF(AND(S71=1,('6. Trigger species (at site)'!F76/(('5. Trigger species (global)'!H74))&gt;=0.005),'6. Trigger species (at site)'!C76&gt;4),1,0)</f>
        <v>#DIV/0!</v>
      </c>
      <c r="Y71" s="3" t="e">
        <f>IF(AND(S71=1,('6. Trigger species (at site)'!G76/('5. Trigger species (global)'!G74)&gt;=0.005),'6. Trigger species (at site)'!C76&gt;4),1,0)</f>
        <v>#DIV/0!</v>
      </c>
      <c r="Z71" s="28" t="e">
        <f>IF(AND(T71=1,('6. Trigger species (at site)'!E76/('5. Trigger species (global)'!I74)&gt;=0.01),'6. Trigger species (at site)'!C76&gt;9),1,0)</f>
        <v>#DIV/0!</v>
      </c>
      <c r="AA71" s="28" t="e">
        <f>IF(AND(T71=1,('6. Trigger species (at site)'!F76/('5. Trigger species (global)'!H74)&gt;=0.01),'6. Trigger species (at site)'!C76&gt;9),1,0)</f>
        <v>#DIV/0!</v>
      </c>
      <c r="AB71" s="28" t="e">
        <f>IF(AND(T71=1,('6. Trigger species (at site)'!G76/('5. Trigger species (global)'!G74)&gt;=0.01),'6. Trigger species (at site)'!C76&gt;9),1,0)</f>
        <v>#DIV/0!</v>
      </c>
      <c r="AC71" s="3" t="e">
        <f>IF(AND(S71=1,('6. Trigger species (at site)'!E76/('5. Trigger species (global)'!I74)&gt;=0.001),'6. Trigger species (at site)'!C76&gt;4,'5. Trigger species (global)'!E74=lookups!$F$3),1,0)</f>
        <v>#DIV/0!</v>
      </c>
      <c r="AD71" s="28" t="e">
        <f>IF(AND(S71=1,('6. Trigger species (at site)'!F76/('5. Trigger species (global)'!H74)&gt;=0.001),'6. Trigger species (at site)'!D76&gt;4,'5. Trigger species (global)'!E74=lookups!$F$3),1,0)</f>
        <v>#DIV/0!</v>
      </c>
      <c r="AE71" s="3" t="e">
        <f>IF(AND(S71=1,('6. Trigger species (at site)'!G76/('5. Trigger species (global)'!G74)&gt;=0.001),'6. Trigger species (at site)'!C76&gt;4,'5. Trigger species (global)'!E74=lookups!$F$3),1,0)</f>
        <v>#DIV/0!</v>
      </c>
      <c r="AF71" s="28" t="e">
        <f>IF(AND(T71=1,('6. Trigger species (at site)'!E76/('5. Trigger species (global)'!I74)&gt;=0.002),'6. Trigger species (at site)'!C76&gt;9,'5. Trigger species (global)'!E74=lookups!$F$3),1,0)</f>
        <v>#DIV/0!</v>
      </c>
      <c r="AG71" s="28" t="e">
        <f>IF(AND(T71=1,('6. Trigger species (at site)'!F76/('5. Trigger species (global)'!H74)&gt;=0.002),'6. Trigger species (at site)'!D76&gt;9,'5. Trigger species (global)'!E74=lookups!$F$3),1,0)</f>
        <v>#DIV/0!</v>
      </c>
      <c r="AH71" s="28" t="e">
        <f>IF(AND(T71=1,('6. Trigger species (at site)'!G76/('5. Trigger species (global)'!G74)&gt;=0.002),'6. Trigger species (at site)'!C76&gt;9,'5. Trigger species (global)'!E74=lookups!$F$3),1,0)</f>
        <v>#DIV/0!</v>
      </c>
      <c r="AI71" s="3" t="e">
        <f>IF(AND(S71=1,('6. Trigger species (at site)'!E76/('5. Trigger species (global)'!I74)&gt;=0.95)),1,0)</f>
        <v>#DIV/0!</v>
      </c>
      <c r="AJ71" s="3" t="e">
        <f>IF(AND(S71=1,('6. Trigger species (at site)'!F76/('5. Trigger species (global)'!H74)&gt;=0.95)),1,0)</f>
        <v>#DIV/0!</v>
      </c>
      <c r="AK71" s="3" t="e">
        <f>IF(AND(S71=1,('6. Trigger species (at site)'!G76/('5. Trigger species (global)'!G74)&gt;=0.95)),1,0)</f>
        <v>#DIV/0!</v>
      </c>
      <c r="AL71" s="3" t="e">
        <f>IF(AND('6. Trigger species (at site)'!E76/('5. Trigger species (global)'!I74)&gt;=0.1,'6. Trigger species (at site)'!C76&gt;9,$R71=1),1,0)</f>
        <v>#DIV/0!</v>
      </c>
      <c r="AM71" s="3" t="e">
        <f>IF(AND('6. Trigger species (at site)'!F76/('5. Trigger species (global)'!H74)&gt;=0.1,'6. Trigger species (at site)'!D76&gt;9,$R71=1),1,0)</f>
        <v>#DIV/0!</v>
      </c>
      <c r="AN71" s="3" t="e">
        <f>IF(AND('6. Trigger species (at site)'!G76/('5. Trigger species (global)'!G74)&gt;=0.1,'6. Trigger species (at site)'!C76&gt;9,R71=1),1,0)</f>
        <v>#DIV/0!</v>
      </c>
      <c r="AO71" s="3" t="e">
        <f>IF(AND('5. Trigger species (global)'!$K74=lookups!$F$3,'6. Trigger species (at site)'!E76/('5. Trigger species (global)'!I74)&gt;=0.01,R71=1),1,0)</f>
        <v>#DIV/0!</v>
      </c>
      <c r="AP71" s="3" t="e">
        <f>IF(AND('5. Trigger species (global)'!$K74=lookups!$F$3,'6. Trigger species (at site)'!F76/('5. Trigger species (global)'!H74)&gt;=0.01,R71=1),1,0)</f>
        <v>#DIV/0!</v>
      </c>
      <c r="AQ71" s="3" t="e">
        <f>IF(AND('5. Trigger species (global)'!$K74=lookups!$F$3,'6. Trigger species (at site)'!G76/('5. Trigger species (global)'!G74)&gt;=0.01,R71=1),1,0)</f>
        <v>#DIV/0!</v>
      </c>
      <c r="AR71" s="3" t="e">
        <f>IF(AND(R71=1,BH71=$O$24,'5. Trigger species (global)'!L74=lookups!$F$3,'6. Trigger species (at site)'!E76/('5. Trigger species (global)'!I74)&gt;=0.005),1,0)</f>
        <v>#N/A</v>
      </c>
      <c r="AS71" s="3" t="e">
        <f>IF(AND(R71=1,BH71=$O$24,'5. Trigger species (global)'!L74=lookups!$F$3,'6. Trigger species (at site)'!F76/('5. Trigger species (global)'!H74)&gt;=0.005),1,0)</f>
        <v>#N/A</v>
      </c>
      <c r="AT71" s="3" t="e">
        <f>IF(AND(R71=1,BH71=$O$24,'5. Trigger species (global)'!L74=lookups!$F$3,'6. Trigger species (at site)'!G76/('5. Trigger species (global)'!G74)&gt;=0.005),1,0)</f>
        <v>#N/A</v>
      </c>
      <c r="AU71" s="3" t="e">
        <f>IF(AND('6. Trigger species (at site)'!C76&gt;=5,BH71=$O$25,'5. Trigger species (global)'!L74=lookups!$F$3),1,0)</f>
        <v>#N/A</v>
      </c>
      <c r="AV71" s="3">
        <f>IF(AND(R71=1,'6. Trigger species (at site)'!Y76=1),1,0)</f>
        <v>0</v>
      </c>
      <c r="AW71" s="3" t="e">
        <f>IF(AND('6. Trigger species (at site)'!Z76=1,'6. Trigger species (at site)'!E76/('5. Trigger species (global)'!I74)&gt;=0.01,'5. Trigger species (global)'!F74=lookups!$H$9),1,0)</f>
        <v>#DIV/0!</v>
      </c>
      <c r="AX71" s="3" t="e">
        <f>IF(AND('6. Trigger species (at site)'!Z76=1,'6. Trigger species (at site)'!F76/('5. Trigger species (global)'!H74)&gt;=0.01,'5. Trigger species (global)'!F74=lookups!$H$9),1,0)</f>
        <v>#DIV/0!</v>
      </c>
      <c r="AY71" s="3" t="e">
        <f>IF(AND('6. Trigger species (at site)'!Z76=1,'6. Trigger species (at site)'!G76/('5. Trigger species (global)'!G74)&gt;=0.01,'5. Trigger species (global)'!F74=lookups!$H$9),1,0)</f>
        <v>#DIV/0!</v>
      </c>
      <c r="AZ71" s="3">
        <f>IF(AND('6. Trigger species (at site)'!Z76=1,'6. Trigger species (at site)'!AA76=1,'5. Trigger species (global)'!F74=lookups!$H$9),1,0)</f>
        <v>0</v>
      </c>
      <c r="BA71" s="3" t="e">
        <f>IF(AND('6. Trigger species (at site)'!L76=lookups!$G$41,'6. Trigger species (at site)'!D76=lookups!$H$9,('6. Trigger species (at site)'!E76/('5. Trigger species (global)'!I74))&gt;=0.1),1,0)</f>
        <v>#DIV/0!</v>
      </c>
      <c r="BB71" s="3" t="e">
        <f>IF(AND('6. Trigger species (at site)'!L76=lookups!$G$41,'6. Trigger species (at site)'!D76=lookups!$H$9,('6. Trigger species (at site)'!F76/('5. Trigger species (global)'!H74))&gt;=0.1),1,0)</f>
        <v>#DIV/0!</v>
      </c>
      <c r="BC71" s="3" t="e">
        <f>IF(AND('6. Trigger species (at site)'!L76=lookups!$G$41,'6. Trigger species (at site)'!D76=lookups!$H$9,('6. Trigger species (at site)'!G76/('5. Trigger species (global)'!G74))&gt;=0.1),1,0)</f>
        <v>#DIV/0!</v>
      </c>
      <c r="BD71" s="3" t="e">
        <f>IF(AND('6. Trigger species (at site)'!L76=lookups!$G$42,'6. Trigger species (at site)'!D76=lookups!$H$9,('6. Trigger species (at site)'!E76/('5. Trigger species (global)'!I74))&gt;=0.1),1,0)</f>
        <v>#DIV/0!</v>
      </c>
      <c r="BE71" s="3" t="e">
        <f>IF(AND('6. Trigger species (at site)'!L76=lookups!$G$42,'6. Trigger species (at site)'!D76=lookups!$H$9,('6. Trigger species (at site)'!F76/('5. Trigger species (global)'!H74))&gt;=0.1),1,0)</f>
        <v>#DIV/0!</v>
      </c>
      <c r="BF71" s="3" t="e">
        <f>IF(AND('6. Trigger species (at site)'!L76=lookups!$G$42,'6. Trigger species (at site)'!D76=lookups!$H$9,('6. Trigger species (at site)'!G76/('5. Trigger species (global)'!G74))&gt;=0.1),1,0)</f>
        <v>#DIV/0!</v>
      </c>
      <c r="BG71" s="3">
        <f>'5. Trigger species (global)'!C74</f>
        <v>0</v>
      </c>
      <c r="BH71" s="3" t="e">
        <f t="shared" si="17"/>
        <v>#N/A</v>
      </c>
      <c r="CE71" s="3">
        <f>'5. Trigger species (global)'!F75</f>
        <v>0</v>
      </c>
      <c r="CF71" s="3">
        <f t="shared" si="14"/>
        <v>1</v>
      </c>
      <c r="CG71" s="3" t="str">
        <f>'6. Trigger species (at site)'!L77</f>
        <v>Regularly held by site</v>
      </c>
      <c r="CH71" s="3">
        <f t="shared" si="15"/>
        <v>1</v>
      </c>
      <c r="CI71" s="3">
        <f t="shared" si="16"/>
        <v>0</v>
      </c>
    </row>
    <row r="72" spans="1:87" x14ac:dyDescent="0.25">
      <c r="A72" s="3" t="s">
        <v>92</v>
      </c>
      <c r="R72" s="3">
        <f>'6. Trigger species (at site)'!X77</f>
        <v>1</v>
      </c>
      <c r="S72" s="3">
        <f>IF(OR('5. Trigger species (global)'!D75=lookups!$E$43,'5. Trigger species (global)'!D75=lookups!$E$44),1,0)</f>
        <v>0</v>
      </c>
      <c r="T72" s="3">
        <f>IF('5. Trigger species (global)'!D75=lookups!$E$42,1,0)</f>
        <v>0</v>
      </c>
      <c r="U72" s="3">
        <f>IF(AND(S72=1,'5. Trigger species (global)'!$E$5=lookups!$H$3),1,0)</f>
        <v>0</v>
      </c>
      <c r="V72" s="3">
        <f>IF(AND(T72=1,'5. Trigger species (global)'!$E$5=lookups!$H$3),1,0)</f>
        <v>0</v>
      </c>
      <c r="W72" s="3" t="e">
        <f>IF(AND(S72=1,('6. Trigger species (at site)'!E77/(('5. Trigger species (global)'!I75))&gt;=0.005),'6. Trigger species (at site)'!C77&gt;4),1,0)</f>
        <v>#DIV/0!</v>
      </c>
      <c r="X72" s="28" t="e">
        <f>IF(AND(S72=1,('6. Trigger species (at site)'!F77/(('5. Trigger species (global)'!H75))&gt;=0.005),'6. Trigger species (at site)'!C77&gt;4),1,0)</f>
        <v>#DIV/0!</v>
      </c>
      <c r="Y72" s="3" t="e">
        <f>IF(AND(S72=1,('6. Trigger species (at site)'!G77/('5. Trigger species (global)'!G75)&gt;=0.005),'6. Trigger species (at site)'!C77&gt;4),1,0)</f>
        <v>#DIV/0!</v>
      </c>
      <c r="Z72" s="28" t="e">
        <f>IF(AND(T72=1,('6. Trigger species (at site)'!E77/('5. Trigger species (global)'!I75)&gt;=0.01),'6. Trigger species (at site)'!C77&gt;9),1,0)</f>
        <v>#DIV/0!</v>
      </c>
      <c r="AA72" s="28" t="e">
        <f>IF(AND(T72=1,('6. Trigger species (at site)'!F77/('5. Trigger species (global)'!H75)&gt;=0.01),'6. Trigger species (at site)'!C77&gt;9),1,0)</f>
        <v>#DIV/0!</v>
      </c>
      <c r="AB72" s="28" t="e">
        <f>IF(AND(T72=1,('6. Trigger species (at site)'!G77/('5. Trigger species (global)'!G75)&gt;=0.01),'6. Trigger species (at site)'!C77&gt;9),1,0)</f>
        <v>#DIV/0!</v>
      </c>
      <c r="AC72" s="3" t="e">
        <f>IF(AND(S72=1,('6. Trigger species (at site)'!E77/('5. Trigger species (global)'!I75)&gt;=0.001),'6. Trigger species (at site)'!C77&gt;4,'5. Trigger species (global)'!E75=lookups!$F$3),1,0)</f>
        <v>#DIV/0!</v>
      </c>
      <c r="AD72" s="28" t="e">
        <f>IF(AND(S72=1,('6. Trigger species (at site)'!F77/('5. Trigger species (global)'!H75)&gt;=0.001),'6. Trigger species (at site)'!D77&gt;4,'5. Trigger species (global)'!E75=lookups!$F$3),1,0)</f>
        <v>#DIV/0!</v>
      </c>
      <c r="AE72" s="3" t="e">
        <f>IF(AND(S72=1,('6. Trigger species (at site)'!G77/('5. Trigger species (global)'!G75)&gt;=0.001),'6. Trigger species (at site)'!C77&gt;4,'5. Trigger species (global)'!E75=lookups!$F$3),1,0)</f>
        <v>#DIV/0!</v>
      </c>
      <c r="AF72" s="28" t="e">
        <f>IF(AND(T72=1,('6. Trigger species (at site)'!E77/('5. Trigger species (global)'!I75)&gt;=0.002),'6. Trigger species (at site)'!C77&gt;9,'5. Trigger species (global)'!E75=lookups!$F$3),1,0)</f>
        <v>#DIV/0!</v>
      </c>
      <c r="AG72" s="28" t="e">
        <f>IF(AND(T72=1,('6. Trigger species (at site)'!F77/('5. Trigger species (global)'!H75)&gt;=0.002),'6. Trigger species (at site)'!D77&gt;9,'5. Trigger species (global)'!E75=lookups!$F$3),1,0)</f>
        <v>#DIV/0!</v>
      </c>
      <c r="AH72" s="28" t="e">
        <f>IF(AND(T72=1,('6. Trigger species (at site)'!G77/('5. Trigger species (global)'!G75)&gt;=0.002),'6. Trigger species (at site)'!C77&gt;9,'5. Trigger species (global)'!E75=lookups!$F$3),1,0)</f>
        <v>#DIV/0!</v>
      </c>
      <c r="AI72" s="3" t="e">
        <f>IF(AND(S72=1,('6. Trigger species (at site)'!E77/('5. Trigger species (global)'!I75)&gt;=0.95)),1,0)</f>
        <v>#DIV/0!</v>
      </c>
      <c r="AJ72" s="3" t="e">
        <f>IF(AND(S72=1,('6. Trigger species (at site)'!F77/('5. Trigger species (global)'!H75)&gt;=0.95)),1,0)</f>
        <v>#DIV/0!</v>
      </c>
      <c r="AK72" s="3" t="e">
        <f>IF(AND(S72=1,('6. Trigger species (at site)'!G77/('5. Trigger species (global)'!G75)&gt;=0.95)),1,0)</f>
        <v>#DIV/0!</v>
      </c>
      <c r="AL72" s="3" t="e">
        <f>IF(AND('6. Trigger species (at site)'!E77/('5. Trigger species (global)'!I75)&gt;=0.1,'6. Trigger species (at site)'!C77&gt;9,$R72=1),1,0)</f>
        <v>#DIV/0!</v>
      </c>
      <c r="AM72" s="3" t="e">
        <f>IF(AND('6. Trigger species (at site)'!F77/('5. Trigger species (global)'!H75)&gt;=0.1,'6. Trigger species (at site)'!D77&gt;9,$R72=1),1,0)</f>
        <v>#DIV/0!</v>
      </c>
      <c r="AN72" s="3" t="e">
        <f>IF(AND('6. Trigger species (at site)'!G77/('5. Trigger species (global)'!G75)&gt;=0.1,'6. Trigger species (at site)'!C77&gt;9,R72=1),1,0)</f>
        <v>#DIV/0!</v>
      </c>
      <c r="AO72" s="3" t="e">
        <f>IF(AND('5. Trigger species (global)'!$K75=lookups!$F$3,'6. Trigger species (at site)'!E77/('5. Trigger species (global)'!I75)&gt;=0.01,R72=1),1,0)</f>
        <v>#DIV/0!</v>
      </c>
      <c r="AP72" s="3" t="e">
        <f>IF(AND('5. Trigger species (global)'!$K75=lookups!$F$3,'6. Trigger species (at site)'!F77/('5. Trigger species (global)'!H75)&gt;=0.01,R72=1),1,0)</f>
        <v>#DIV/0!</v>
      </c>
      <c r="AQ72" s="3" t="e">
        <f>IF(AND('5. Trigger species (global)'!$K75=lookups!$F$3,'6. Trigger species (at site)'!G77/('5. Trigger species (global)'!G75)&gt;=0.01,R72=1),1,0)</f>
        <v>#DIV/0!</v>
      </c>
      <c r="AR72" s="3" t="e">
        <f>IF(AND(R72=1,BH72=$O$24,'5. Trigger species (global)'!L75=lookups!$F$3,'6. Trigger species (at site)'!E77/('5. Trigger species (global)'!I75)&gt;=0.005),1,0)</f>
        <v>#N/A</v>
      </c>
      <c r="AS72" s="3" t="e">
        <f>IF(AND(R72=1,BH72=$O$24,'5. Trigger species (global)'!L75=lookups!$F$3,'6. Trigger species (at site)'!F77/('5. Trigger species (global)'!H75)&gt;=0.005),1,0)</f>
        <v>#N/A</v>
      </c>
      <c r="AT72" s="3" t="e">
        <f>IF(AND(R72=1,BH72=$O$24,'5. Trigger species (global)'!L75=lookups!$F$3,'6. Trigger species (at site)'!G77/('5. Trigger species (global)'!G75)&gt;=0.005),1,0)</f>
        <v>#N/A</v>
      </c>
      <c r="AU72" s="3" t="e">
        <f>IF(AND('6. Trigger species (at site)'!C77&gt;=5,BH72=$O$25,'5. Trigger species (global)'!L75=lookups!$F$3),1,0)</f>
        <v>#N/A</v>
      </c>
      <c r="AV72" s="3">
        <f>IF(AND(R72=1,'6. Trigger species (at site)'!Y77=1),1,0)</f>
        <v>0</v>
      </c>
      <c r="AW72" s="3" t="e">
        <f>IF(AND('6. Trigger species (at site)'!Z77=1,'6. Trigger species (at site)'!E77/('5. Trigger species (global)'!I75)&gt;=0.01,'5. Trigger species (global)'!F75=lookups!$H$9),1,0)</f>
        <v>#DIV/0!</v>
      </c>
      <c r="AX72" s="3" t="e">
        <f>IF(AND('6. Trigger species (at site)'!Z77=1,'6. Trigger species (at site)'!F77/('5. Trigger species (global)'!H75)&gt;=0.01,'5. Trigger species (global)'!F75=lookups!$H$9),1,0)</f>
        <v>#DIV/0!</v>
      </c>
      <c r="AY72" s="3" t="e">
        <f>IF(AND('6. Trigger species (at site)'!Z77=1,'6. Trigger species (at site)'!G77/('5. Trigger species (global)'!G75)&gt;=0.01,'5. Trigger species (global)'!F75=lookups!$H$9),1,0)</f>
        <v>#DIV/0!</v>
      </c>
      <c r="AZ72" s="3">
        <f>IF(AND('6. Trigger species (at site)'!Z77=1,'6. Trigger species (at site)'!AA77=1,'5. Trigger species (global)'!F75=lookups!$H$9),1,0)</f>
        <v>0</v>
      </c>
      <c r="BA72" s="3" t="e">
        <f>IF(AND('6. Trigger species (at site)'!L77=lookups!$G$41,'6. Trigger species (at site)'!D77=lookups!$H$9,('6. Trigger species (at site)'!E77/('5. Trigger species (global)'!I75))&gt;=0.1),1,0)</f>
        <v>#DIV/0!</v>
      </c>
      <c r="BB72" s="3" t="e">
        <f>IF(AND('6. Trigger species (at site)'!L77=lookups!$G$41,'6. Trigger species (at site)'!D77=lookups!$H$9,('6. Trigger species (at site)'!F77/('5. Trigger species (global)'!H75))&gt;=0.1),1,0)</f>
        <v>#DIV/0!</v>
      </c>
      <c r="BC72" s="3" t="e">
        <f>IF(AND('6. Trigger species (at site)'!L77=lookups!$G$41,'6. Trigger species (at site)'!D77=lookups!$H$9,('6. Trigger species (at site)'!G77/('5. Trigger species (global)'!G75))&gt;=0.1),1,0)</f>
        <v>#DIV/0!</v>
      </c>
      <c r="BD72" s="3" t="e">
        <f>IF(AND('6. Trigger species (at site)'!L77=lookups!$G$42,'6. Trigger species (at site)'!D77=lookups!$H$9,('6. Trigger species (at site)'!E77/('5. Trigger species (global)'!I75))&gt;=0.1),1,0)</f>
        <v>#DIV/0!</v>
      </c>
      <c r="BE72" s="3" t="e">
        <f>IF(AND('6. Trigger species (at site)'!L77=lookups!$G$42,'6. Trigger species (at site)'!D77=lookups!$H$9,('6. Trigger species (at site)'!F77/('5. Trigger species (global)'!H75))&gt;=0.1),1,0)</f>
        <v>#DIV/0!</v>
      </c>
      <c r="BF72" s="3" t="e">
        <f>IF(AND('6. Trigger species (at site)'!L77=lookups!$G$42,'6. Trigger species (at site)'!D77=lookups!$H$9,('6. Trigger species (at site)'!G77/('5. Trigger species (global)'!G75))&gt;=0.1),1,0)</f>
        <v>#DIV/0!</v>
      </c>
      <c r="BG72" s="3">
        <f>'5. Trigger species (global)'!C75</f>
        <v>0</v>
      </c>
      <c r="BH72" s="3" t="e">
        <f t="shared" si="17"/>
        <v>#N/A</v>
      </c>
      <c r="CE72" s="3">
        <f>'5. Trigger species (global)'!F76</f>
        <v>0</v>
      </c>
      <c r="CF72" s="3">
        <f t="shared" si="14"/>
        <v>1</v>
      </c>
      <c r="CG72" s="3" t="str">
        <f>'6. Trigger species (at site)'!L78</f>
        <v>Regularly held by site</v>
      </c>
      <c r="CH72" s="3">
        <f t="shared" si="15"/>
        <v>1</v>
      </c>
      <c r="CI72" s="3">
        <f t="shared" si="16"/>
        <v>0</v>
      </c>
    </row>
    <row r="73" spans="1:87" x14ac:dyDescent="0.25">
      <c r="A73" s="3" t="s">
        <v>94</v>
      </c>
      <c r="E73" s="3" t="s">
        <v>746</v>
      </c>
      <c r="R73" s="3">
        <f>'6. Trigger species (at site)'!X78</f>
        <v>1</v>
      </c>
      <c r="S73" s="3">
        <f>IF(OR('5. Trigger species (global)'!D76=lookups!$E$43,'5. Trigger species (global)'!D76=lookups!$E$44),1,0)</f>
        <v>0</v>
      </c>
      <c r="T73" s="3">
        <f>IF('5. Trigger species (global)'!D76=lookups!$E$42,1,0)</f>
        <v>0</v>
      </c>
      <c r="U73" s="3">
        <f>IF(AND(S73=1,'5. Trigger species (global)'!$E$5=lookups!$H$3),1,0)</f>
        <v>0</v>
      </c>
      <c r="V73" s="3">
        <f>IF(AND(T73=1,'5. Trigger species (global)'!$E$5=lookups!$H$3),1,0)</f>
        <v>0</v>
      </c>
      <c r="W73" s="3" t="e">
        <f>IF(AND(S73=1,('6. Trigger species (at site)'!E78/(('5. Trigger species (global)'!I76))&gt;=0.005),'6. Trigger species (at site)'!C78&gt;4),1,0)</f>
        <v>#DIV/0!</v>
      </c>
      <c r="X73" s="28" t="e">
        <f>IF(AND(S73=1,('6. Trigger species (at site)'!F78/(('5. Trigger species (global)'!H76))&gt;=0.005),'6. Trigger species (at site)'!C78&gt;4),1,0)</f>
        <v>#DIV/0!</v>
      </c>
      <c r="Y73" s="3" t="e">
        <f>IF(AND(S73=1,('6. Trigger species (at site)'!G78/('5. Trigger species (global)'!G76)&gt;=0.005),'6. Trigger species (at site)'!C78&gt;4),1,0)</f>
        <v>#DIV/0!</v>
      </c>
      <c r="Z73" s="28" t="e">
        <f>IF(AND(T73=1,('6. Trigger species (at site)'!E78/('5. Trigger species (global)'!I76)&gt;=0.01),'6. Trigger species (at site)'!C78&gt;9),1,0)</f>
        <v>#DIV/0!</v>
      </c>
      <c r="AA73" s="28" t="e">
        <f>IF(AND(T73=1,('6. Trigger species (at site)'!F78/('5. Trigger species (global)'!H76)&gt;=0.01),'6. Trigger species (at site)'!C78&gt;9),1,0)</f>
        <v>#DIV/0!</v>
      </c>
      <c r="AB73" s="28" t="e">
        <f>IF(AND(T73=1,('6. Trigger species (at site)'!G78/('5. Trigger species (global)'!G76)&gt;=0.01),'6. Trigger species (at site)'!C78&gt;9),1,0)</f>
        <v>#DIV/0!</v>
      </c>
      <c r="AC73" s="3" t="e">
        <f>IF(AND(S73=1,('6. Trigger species (at site)'!E78/('5. Trigger species (global)'!I76)&gt;=0.001),'6. Trigger species (at site)'!C78&gt;4,'5. Trigger species (global)'!E76=lookups!$F$3),1,0)</f>
        <v>#DIV/0!</v>
      </c>
      <c r="AD73" s="28" t="e">
        <f>IF(AND(S73=1,('6. Trigger species (at site)'!F78/('5. Trigger species (global)'!H76)&gt;=0.001),'6. Trigger species (at site)'!D78&gt;4,'5. Trigger species (global)'!E76=lookups!$F$3),1,0)</f>
        <v>#DIV/0!</v>
      </c>
      <c r="AE73" s="3" t="e">
        <f>IF(AND(S73=1,('6. Trigger species (at site)'!G78/('5. Trigger species (global)'!G76)&gt;=0.001),'6. Trigger species (at site)'!C78&gt;4,'5. Trigger species (global)'!E76=lookups!$F$3),1,0)</f>
        <v>#DIV/0!</v>
      </c>
      <c r="AF73" s="28" t="e">
        <f>IF(AND(T73=1,('6. Trigger species (at site)'!E78/('5. Trigger species (global)'!I76)&gt;=0.002),'6. Trigger species (at site)'!C78&gt;9,'5. Trigger species (global)'!E76=lookups!$F$3),1,0)</f>
        <v>#DIV/0!</v>
      </c>
      <c r="AG73" s="28" t="e">
        <f>IF(AND(T73=1,('6. Trigger species (at site)'!F78/('5. Trigger species (global)'!H76)&gt;=0.002),'6. Trigger species (at site)'!D78&gt;9,'5. Trigger species (global)'!E76=lookups!$F$3),1,0)</f>
        <v>#DIV/0!</v>
      </c>
      <c r="AH73" s="28" t="e">
        <f>IF(AND(T73=1,('6. Trigger species (at site)'!G78/('5. Trigger species (global)'!G76)&gt;=0.002),'6. Trigger species (at site)'!C78&gt;9,'5. Trigger species (global)'!E76=lookups!$F$3),1,0)</f>
        <v>#DIV/0!</v>
      </c>
      <c r="AI73" s="3" t="e">
        <f>IF(AND(S73=1,('6. Trigger species (at site)'!E78/('5. Trigger species (global)'!I76)&gt;=0.95)),1,0)</f>
        <v>#DIV/0!</v>
      </c>
      <c r="AJ73" s="3" t="e">
        <f>IF(AND(S73=1,('6. Trigger species (at site)'!F78/('5. Trigger species (global)'!H76)&gt;=0.95)),1,0)</f>
        <v>#DIV/0!</v>
      </c>
      <c r="AK73" s="3" t="e">
        <f>IF(AND(S73=1,('6. Trigger species (at site)'!G78/('5. Trigger species (global)'!G76)&gt;=0.95)),1,0)</f>
        <v>#DIV/0!</v>
      </c>
      <c r="AL73" s="3" t="e">
        <f>IF(AND('6. Trigger species (at site)'!E78/('5. Trigger species (global)'!I76)&gt;=0.1,'6. Trigger species (at site)'!C78&gt;9,$R73=1),1,0)</f>
        <v>#DIV/0!</v>
      </c>
      <c r="AM73" s="3" t="e">
        <f>IF(AND('6. Trigger species (at site)'!F78/('5. Trigger species (global)'!H76)&gt;=0.1,'6. Trigger species (at site)'!D78&gt;9,$R73=1),1,0)</f>
        <v>#DIV/0!</v>
      </c>
      <c r="AN73" s="3" t="e">
        <f>IF(AND('6. Trigger species (at site)'!G78/('5. Trigger species (global)'!G76)&gt;=0.1,'6. Trigger species (at site)'!C78&gt;9,R73=1),1,0)</f>
        <v>#DIV/0!</v>
      </c>
      <c r="AO73" s="3" t="e">
        <f>IF(AND('5. Trigger species (global)'!$K76=lookups!$F$3,'6. Trigger species (at site)'!E78/('5. Trigger species (global)'!I76)&gt;=0.01,R73=1),1,0)</f>
        <v>#DIV/0!</v>
      </c>
      <c r="AP73" s="3" t="e">
        <f>IF(AND('5. Trigger species (global)'!$K76=lookups!$F$3,'6. Trigger species (at site)'!F78/('5. Trigger species (global)'!H76)&gt;=0.01,R73=1),1,0)</f>
        <v>#DIV/0!</v>
      </c>
      <c r="AQ73" s="3" t="e">
        <f>IF(AND('5. Trigger species (global)'!$K76=lookups!$F$3,'6. Trigger species (at site)'!G78/('5. Trigger species (global)'!G76)&gt;=0.01,R73=1),1,0)</f>
        <v>#DIV/0!</v>
      </c>
      <c r="AR73" s="3" t="e">
        <f>IF(AND(R73=1,BH73=$O$24,'5. Trigger species (global)'!L76=lookups!$F$3,'6. Trigger species (at site)'!E78/('5. Trigger species (global)'!I76)&gt;=0.005),1,0)</f>
        <v>#N/A</v>
      </c>
      <c r="AS73" s="3" t="e">
        <f>IF(AND(R73=1,BH73=$O$24,'5. Trigger species (global)'!L76=lookups!$F$3,'6. Trigger species (at site)'!F78/('5. Trigger species (global)'!H76)&gt;=0.005),1,0)</f>
        <v>#N/A</v>
      </c>
      <c r="AT73" s="3" t="e">
        <f>IF(AND(R73=1,BH73=$O$24,'5. Trigger species (global)'!L76=lookups!$F$3,'6. Trigger species (at site)'!G78/('5. Trigger species (global)'!G76)&gt;=0.005),1,0)</f>
        <v>#N/A</v>
      </c>
      <c r="AU73" s="3" t="e">
        <f>IF(AND('6. Trigger species (at site)'!C78&gt;=5,BH73=$O$25,'5. Trigger species (global)'!L76=lookups!$F$3),1,0)</f>
        <v>#N/A</v>
      </c>
      <c r="AV73" s="3">
        <f>IF(AND(R73=1,'6. Trigger species (at site)'!Y78=1),1,0)</f>
        <v>0</v>
      </c>
      <c r="AW73" s="3" t="e">
        <f>IF(AND('6. Trigger species (at site)'!Z78=1,'6. Trigger species (at site)'!E78/('5. Trigger species (global)'!I76)&gt;=0.01,'5. Trigger species (global)'!F76=lookups!$H$9),1,0)</f>
        <v>#DIV/0!</v>
      </c>
      <c r="AX73" s="3" t="e">
        <f>IF(AND('6. Trigger species (at site)'!Z78=1,'6. Trigger species (at site)'!F78/('5. Trigger species (global)'!H76)&gt;=0.01,'5. Trigger species (global)'!F76=lookups!$H$9),1,0)</f>
        <v>#DIV/0!</v>
      </c>
      <c r="AY73" s="3" t="e">
        <f>IF(AND('6. Trigger species (at site)'!Z78=1,'6. Trigger species (at site)'!G78/('5. Trigger species (global)'!G76)&gt;=0.01,'5. Trigger species (global)'!F76=lookups!$H$9),1,0)</f>
        <v>#DIV/0!</v>
      </c>
      <c r="AZ73" s="3">
        <f>IF(AND('6. Trigger species (at site)'!Z78=1,'6. Trigger species (at site)'!AA78=1,'5. Trigger species (global)'!F76=lookups!$H$9),1,0)</f>
        <v>0</v>
      </c>
      <c r="BA73" s="3" t="e">
        <f>IF(AND('6. Trigger species (at site)'!L78=lookups!$G$41,'6. Trigger species (at site)'!D78=lookups!$H$9,('6. Trigger species (at site)'!E78/('5. Trigger species (global)'!I76))&gt;=0.1),1,0)</f>
        <v>#DIV/0!</v>
      </c>
      <c r="BB73" s="3" t="e">
        <f>IF(AND('6. Trigger species (at site)'!L78=lookups!$G$41,'6. Trigger species (at site)'!D78=lookups!$H$9,('6. Trigger species (at site)'!F78/('5. Trigger species (global)'!H76))&gt;=0.1),1,0)</f>
        <v>#DIV/0!</v>
      </c>
      <c r="BC73" s="3" t="e">
        <f>IF(AND('6. Trigger species (at site)'!L78=lookups!$G$41,'6. Trigger species (at site)'!D78=lookups!$H$9,('6. Trigger species (at site)'!G78/('5. Trigger species (global)'!G76))&gt;=0.1),1,0)</f>
        <v>#DIV/0!</v>
      </c>
      <c r="BD73" s="3" t="e">
        <f>IF(AND('6. Trigger species (at site)'!L78=lookups!$G$42,'6. Trigger species (at site)'!D78=lookups!$H$9,('6. Trigger species (at site)'!E78/('5. Trigger species (global)'!I76))&gt;=0.1),1,0)</f>
        <v>#DIV/0!</v>
      </c>
      <c r="BE73" s="3" t="e">
        <f>IF(AND('6. Trigger species (at site)'!L78=lookups!$G$42,'6. Trigger species (at site)'!D78=lookups!$H$9,('6. Trigger species (at site)'!F78/('5. Trigger species (global)'!H76))&gt;=0.1),1,0)</f>
        <v>#DIV/0!</v>
      </c>
      <c r="BF73" s="3" t="e">
        <f>IF(AND('6. Trigger species (at site)'!L78=lookups!$G$42,'6. Trigger species (at site)'!D78=lookups!$H$9,('6. Trigger species (at site)'!G78/('5. Trigger species (global)'!G76))&gt;=0.1),1,0)</f>
        <v>#DIV/0!</v>
      </c>
      <c r="BG73" s="3">
        <f>'5. Trigger species (global)'!C76</f>
        <v>0</v>
      </c>
      <c r="BH73" s="3" t="e">
        <f t="shared" si="17"/>
        <v>#N/A</v>
      </c>
      <c r="CE73" s="3">
        <f>'5. Trigger species (global)'!F77</f>
        <v>0</v>
      </c>
      <c r="CF73" s="3">
        <f t="shared" si="14"/>
        <v>1</v>
      </c>
      <c r="CG73" s="3" t="str">
        <f>'6. Trigger species (at site)'!L79</f>
        <v>Regularly held by site</v>
      </c>
      <c r="CH73" s="3">
        <f t="shared" si="15"/>
        <v>1</v>
      </c>
      <c r="CI73" s="3">
        <f t="shared" si="16"/>
        <v>0</v>
      </c>
    </row>
    <row r="74" spans="1:87" x14ac:dyDescent="0.25">
      <c r="A74" s="3" t="s">
        <v>95</v>
      </c>
      <c r="E74" s="3" t="s">
        <v>765</v>
      </c>
      <c r="R74" s="3">
        <f>'6. Trigger species (at site)'!X79</f>
        <v>1</v>
      </c>
      <c r="S74" s="3">
        <f>IF(OR('5. Trigger species (global)'!D77=lookups!$E$43,'5. Trigger species (global)'!D77=lookups!$E$44),1,0)</f>
        <v>0</v>
      </c>
      <c r="T74" s="3">
        <f>IF('5. Trigger species (global)'!D77=lookups!$E$42,1,0)</f>
        <v>0</v>
      </c>
      <c r="U74" s="3">
        <f>IF(AND(S74=1,'5. Trigger species (global)'!$E$5=lookups!$H$3),1,0)</f>
        <v>0</v>
      </c>
      <c r="V74" s="3">
        <f>IF(AND(T74=1,'5. Trigger species (global)'!$E$5=lookups!$H$3),1,0)</f>
        <v>0</v>
      </c>
      <c r="W74" s="3" t="e">
        <f>IF(AND(S74=1,('6. Trigger species (at site)'!E79/(('5. Trigger species (global)'!I77))&gt;=0.005),'6. Trigger species (at site)'!C79&gt;4),1,0)</f>
        <v>#DIV/0!</v>
      </c>
      <c r="X74" s="28" t="e">
        <f>IF(AND(S74=1,('6. Trigger species (at site)'!F79/(('5. Trigger species (global)'!H77))&gt;=0.005),'6. Trigger species (at site)'!C79&gt;4),1,0)</f>
        <v>#DIV/0!</v>
      </c>
      <c r="Y74" s="3" t="e">
        <f>IF(AND(S74=1,('6. Trigger species (at site)'!G79/('5. Trigger species (global)'!G77)&gt;=0.005),'6. Trigger species (at site)'!C79&gt;4),1,0)</f>
        <v>#DIV/0!</v>
      </c>
      <c r="Z74" s="28" t="e">
        <f>IF(AND(T74=1,('6. Trigger species (at site)'!E79/('5. Trigger species (global)'!I77)&gt;=0.01),'6. Trigger species (at site)'!C79&gt;9),1,0)</f>
        <v>#DIV/0!</v>
      </c>
      <c r="AA74" s="28" t="e">
        <f>IF(AND(T74=1,('6. Trigger species (at site)'!F79/('5. Trigger species (global)'!H77)&gt;=0.01),'6. Trigger species (at site)'!C79&gt;9),1,0)</f>
        <v>#DIV/0!</v>
      </c>
      <c r="AB74" s="28" t="e">
        <f>IF(AND(T74=1,('6. Trigger species (at site)'!G79/('5. Trigger species (global)'!G77)&gt;=0.01),'6. Trigger species (at site)'!C79&gt;9),1,0)</f>
        <v>#DIV/0!</v>
      </c>
      <c r="AC74" s="3" t="e">
        <f>IF(AND(S74=1,('6. Trigger species (at site)'!E79/('5. Trigger species (global)'!I77)&gt;=0.001),'6. Trigger species (at site)'!C79&gt;4,'5. Trigger species (global)'!E77=lookups!$F$3),1,0)</f>
        <v>#DIV/0!</v>
      </c>
      <c r="AD74" s="28" t="e">
        <f>IF(AND(S74=1,('6. Trigger species (at site)'!F79/('5. Trigger species (global)'!H77)&gt;=0.001),'6. Trigger species (at site)'!D79&gt;4,'5. Trigger species (global)'!E77=lookups!$F$3),1,0)</f>
        <v>#DIV/0!</v>
      </c>
      <c r="AE74" s="3" t="e">
        <f>IF(AND(S74=1,('6. Trigger species (at site)'!G79/('5. Trigger species (global)'!G77)&gt;=0.001),'6. Trigger species (at site)'!C79&gt;4,'5. Trigger species (global)'!E77=lookups!$F$3),1,0)</f>
        <v>#DIV/0!</v>
      </c>
      <c r="AF74" s="28" t="e">
        <f>IF(AND(T74=1,('6. Trigger species (at site)'!E79/('5. Trigger species (global)'!I77)&gt;=0.002),'6. Trigger species (at site)'!C79&gt;9,'5. Trigger species (global)'!E77=lookups!$F$3),1,0)</f>
        <v>#DIV/0!</v>
      </c>
      <c r="AG74" s="28" t="e">
        <f>IF(AND(T74=1,('6. Trigger species (at site)'!F79/('5. Trigger species (global)'!H77)&gt;=0.002),'6. Trigger species (at site)'!D79&gt;9,'5. Trigger species (global)'!E77=lookups!$F$3),1,0)</f>
        <v>#DIV/0!</v>
      </c>
      <c r="AH74" s="28" t="e">
        <f>IF(AND(T74=1,('6. Trigger species (at site)'!G79/('5. Trigger species (global)'!G77)&gt;=0.002),'6. Trigger species (at site)'!C79&gt;9,'5. Trigger species (global)'!E77=lookups!$F$3),1,0)</f>
        <v>#DIV/0!</v>
      </c>
      <c r="AI74" s="3" t="e">
        <f>IF(AND(S74=1,('6. Trigger species (at site)'!E79/('5. Trigger species (global)'!I77)&gt;=0.95)),1,0)</f>
        <v>#DIV/0!</v>
      </c>
      <c r="AJ74" s="3" t="e">
        <f>IF(AND(S74=1,('6. Trigger species (at site)'!F79/('5. Trigger species (global)'!H77)&gt;=0.95)),1,0)</f>
        <v>#DIV/0!</v>
      </c>
      <c r="AK74" s="3" t="e">
        <f>IF(AND(S74=1,('6. Trigger species (at site)'!G79/('5. Trigger species (global)'!G77)&gt;=0.95)),1,0)</f>
        <v>#DIV/0!</v>
      </c>
      <c r="AL74" s="3" t="e">
        <f>IF(AND('6. Trigger species (at site)'!E79/('5. Trigger species (global)'!I77)&gt;=0.1,'6. Trigger species (at site)'!C79&gt;9,$R74=1),1,0)</f>
        <v>#DIV/0!</v>
      </c>
      <c r="AM74" s="3" t="e">
        <f>IF(AND('6. Trigger species (at site)'!F79/('5. Trigger species (global)'!H77)&gt;=0.1,'6. Trigger species (at site)'!D79&gt;9,$R74=1),1,0)</f>
        <v>#DIV/0!</v>
      </c>
      <c r="AN74" s="3" t="e">
        <f>IF(AND('6. Trigger species (at site)'!G79/('5. Trigger species (global)'!G77)&gt;=0.1,'6. Trigger species (at site)'!C79&gt;9,R74=1),1,0)</f>
        <v>#DIV/0!</v>
      </c>
      <c r="AO74" s="3" t="e">
        <f>IF(AND('5. Trigger species (global)'!$K77=lookups!$F$3,'6. Trigger species (at site)'!E79/('5. Trigger species (global)'!I77)&gt;=0.01,R74=1),1,0)</f>
        <v>#DIV/0!</v>
      </c>
      <c r="AP74" s="3" t="e">
        <f>IF(AND('5. Trigger species (global)'!$K77=lookups!$F$3,'6. Trigger species (at site)'!F79/('5. Trigger species (global)'!H77)&gt;=0.01,R74=1),1,0)</f>
        <v>#DIV/0!</v>
      </c>
      <c r="AQ74" s="3" t="e">
        <f>IF(AND('5. Trigger species (global)'!$K77=lookups!$F$3,'6. Trigger species (at site)'!G79/('5. Trigger species (global)'!G77)&gt;=0.01,R74=1),1,0)</f>
        <v>#DIV/0!</v>
      </c>
      <c r="AR74" s="3" t="e">
        <f>IF(AND(R74=1,BH74=$O$24,'5. Trigger species (global)'!L77=lookups!$F$3,'6. Trigger species (at site)'!E79/('5. Trigger species (global)'!I77)&gt;=0.005),1,0)</f>
        <v>#N/A</v>
      </c>
      <c r="AS74" s="3" t="e">
        <f>IF(AND(R74=1,BH74=$O$24,'5. Trigger species (global)'!L77=lookups!$F$3,'6. Trigger species (at site)'!F79/('5. Trigger species (global)'!H77)&gt;=0.005),1,0)</f>
        <v>#N/A</v>
      </c>
      <c r="AT74" s="3" t="e">
        <f>IF(AND(R74=1,BH74=$O$24,'5. Trigger species (global)'!L77=lookups!$F$3,'6. Trigger species (at site)'!G79/('5. Trigger species (global)'!G77)&gt;=0.005),1,0)</f>
        <v>#N/A</v>
      </c>
      <c r="AU74" s="3" t="e">
        <f>IF(AND('6. Trigger species (at site)'!C79&gt;=5,BH74=$O$25,'5. Trigger species (global)'!L77=lookups!$F$3),1,0)</f>
        <v>#N/A</v>
      </c>
      <c r="AV74" s="3">
        <f>IF(AND(R74=1,'6. Trigger species (at site)'!Y79=1),1,0)</f>
        <v>0</v>
      </c>
      <c r="AW74" s="3" t="e">
        <f>IF(AND('6. Trigger species (at site)'!Z79=1,'6. Trigger species (at site)'!E79/('5. Trigger species (global)'!I77)&gt;=0.01,'5. Trigger species (global)'!F77=lookups!$H$9),1,0)</f>
        <v>#DIV/0!</v>
      </c>
      <c r="AX74" s="3" t="e">
        <f>IF(AND('6. Trigger species (at site)'!Z79=1,'6. Trigger species (at site)'!F79/('5. Trigger species (global)'!H77)&gt;=0.01,'5. Trigger species (global)'!F77=lookups!$H$9),1,0)</f>
        <v>#DIV/0!</v>
      </c>
      <c r="AY74" s="3" t="e">
        <f>IF(AND('6. Trigger species (at site)'!Z79=1,'6. Trigger species (at site)'!G79/('5. Trigger species (global)'!G77)&gt;=0.01,'5. Trigger species (global)'!F77=lookups!$H$9),1,0)</f>
        <v>#DIV/0!</v>
      </c>
      <c r="AZ74" s="3">
        <f>IF(AND('6. Trigger species (at site)'!Z79=1,'6. Trigger species (at site)'!AA79=1,'5. Trigger species (global)'!F77=lookups!$H$9),1,0)</f>
        <v>0</v>
      </c>
      <c r="BA74" s="3" t="e">
        <f>IF(AND('6. Trigger species (at site)'!L79=lookups!$G$41,'6. Trigger species (at site)'!D79=lookups!$H$9,('6. Trigger species (at site)'!E79/('5. Trigger species (global)'!I77))&gt;=0.1),1,0)</f>
        <v>#DIV/0!</v>
      </c>
      <c r="BB74" s="3" t="e">
        <f>IF(AND('6. Trigger species (at site)'!L79=lookups!$G$41,'6. Trigger species (at site)'!D79=lookups!$H$9,('6. Trigger species (at site)'!F79/('5. Trigger species (global)'!H77))&gt;=0.1),1,0)</f>
        <v>#DIV/0!</v>
      </c>
      <c r="BC74" s="3" t="e">
        <f>IF(AND('6. Trigger species (at site)'!L79=lookups!$G$41,'6. Trigger species (at site)'!D79=lookups!$H$9,('6. Trigger species (at site)'!G79/('5. Trigger species (global)'!G77))&gt;=0.1),1,0)</f>
        <v>#DIV/0!</v>
      </c>
      <c r="BD74" s="3" t="e">
        <f>IF(AND('6. Trigger species (at site)'!L79=lookups!$G$42,'6. Trigger species (at site)'!D79=lookups!$H$9,('6. Trigger species (at site)'!E79/('5. Trigger species (global)'!I77))&gt;=0.1),1,0)</f>
        <v>#DIV/0!</v>
      </c>
      <c r="BE74" s="3" t="e">
        <f>IF(AND('6. Trigger species (at site)'!L79=lookups!$G$42,'6. Trigger species (at site)'!D79=lookups!$H$9,('6. Trigger species (at site)'!F79/('5. Trigger species (global)'!H77))&gt;=0.1),1,0)</f>
        <v>#DIV/0!</v>
      </c>
      <c r="BF74" s="3" t="e">
        <f>IF(AND('6. Trigger species (at site)'!L79=lookups!$G$42,'6. Trigger species (at site)'!D79=lookups!$H$9,('6. Trigger species (at site)'!G79/('5. Trigger species (global)'!G77))&gt;=0.1),1,0)</f>
        <v>#DIV/0!</v>
      </c>
      <c r="BG74" s="3">
        <f>'5. Trigger species (global)'!C77</f>
        <v>0</v>
      </c>
      <c r="BH74" s="3" t="e">
        <f t="shared" si="17"/>
        <v>#N/A</v>
      </c>
      <c r="CE74" s="3">
        <f>'5. Trigger species (global)'!F78</f>
        <v>0</v>
      </c>
      <c r="CF74" s="3">
        <f t="shared" si="14"/>
        <v>1</v>
      </c>
      <c r="CG74" s="3" t="str">
        <f>'6. Trigger species (at site)'!L80</f>
        <v>Regularly held by site</v>
      </c>
      <c r="CH74" s="3">
        <f t="shared" si="15"/>
        <v>1</v>
      </c>
      <c r="CI74" s="3">
        <f t="shared" si="16"/>
        <v>0</v>
      </c>
    </row>
    <row r="75" spans="1:87" x14ac:dyDescent="0.25">
      <c r="A75" s="3" t="s">
        <v>96</v>
      </c>
      <c r="E75" s="3" t="s">
        <v>742</v>
      </c>
      <c r="R75" s="3">
        <f>'6. Trigger species (at site)'!X80</f>
        <v>1</v>
      </c>
      <c r="S75" s="3">
        <f>IF(OR('5. Trigger species (global)'!D78=lookups!$E$43,'5. Trigger species (global)'!D78=lookups!$E$44),1,0)</f>
        <v>0</v>
      </c>
      <c r="T75" s="3">
        <f>IF('5. Trigger species (global)'!D78=lookups!$E$42,1,0)</f>
        <v>0</v>
      </c>
      <c r="U75" s="3">
        <f>IF(AND(S75=1,'5. Trigger species (global)'!$E$5=lookups!$H$3),1,0)</f>
        <v>0</v>
      </c>
      <c r="V75" s="3">
        <f>IF(AND(T75=1,'5. Trigger species (global)'!$E$5=lookups!$H$3),1,0)</f>
        <v>0</v>
      </c>
      <c r="W75" s="3" t="e">
        <f>IF(AND(S75=1,('6. Trigger species (at site)'!E80/(('5. Trigger species (global)'!I78))&gt;=0.005),'6. Trigger species (at site)'!C80&gt;4),1,0)</f>
        <v>#DIV/0!</v>
      </c>
      <c r="X75" s="28" t="e">
        <f>IF(AND(S75=1,('6. Trigger species (at site)'!F80/(('5. Trigger species (global)'!H78))&gt;=0.005),'6. Trigger species (at site)'!C80&gt;4),1,0)</f>
        <v>#DIV/0!</v>
      </c>
      <c r="Y75" s="3" t="e">
        <f>IF(AND(S75=1,('6. Trigger species (at site)'!G80/('5. Trigger species (global)'!G78)&gt;=0.005),'6. Trigger species (at site)'!C80&gt;4),1,0)</f>
        <v>#DIV/0!</v>
      </c>
      <c r="Z75" s="28" t="e">
        <f>IF(AND(T75=1,('6. Trigger species (at site)'!E80/('5. Trigger species (global)'!I78)&gt;=0.01),'6. Trigger species (at site)'!C80&gt;9),1,0)</f>
        <v>#DIV/0!</v>
      </c>
      <c r="AA75" s="28" t="e">
        <f>IF(AND(T75=1,('6. Trigger species (at site)'!F80/('5. Trigger species (global)'!H78)&gt;=0.01),'6. Trigger species (at site)'!C80&gt;9),1,0)</f>
        <v>#DIV/0!</v>
      </c>
      <c r="AB75" s="28" t="e">
        <f>IF(AND(T75=1,('6. Trigger species (at site)'!G80/('5. Trigger species (global)'!G78)&gt;=0.01),'6. Trigger species (at site)'!C80&gt;9),1,0)</f>
        <v>#DIV/0!</v>
      </c>
      <c r="AC75" s="3" t="e">
        <f>IF(AND(S75=1,('6. Trigger species (at site)'!E80/('5. Trigger species (global)'!I78)&gt;=0.001),'6. Trigger species (at site)'!C80&gt;4,'5. Trigger species (global)'!E78=lookups!$F$3),1,0)</f>
        <v>#DIV/0!</v>
      </c>
      <c r="AD75" s="28" t="e">
        <f>IF(AND(S75=1,('6. Trigger species (at site)'!F80/('5. Trigger species (global)'!H78)&gt;=0.001),'6. Trigger species (at site)'!D80&gt;4,'5. Trigger species (global)'!E78=lookups!$F$3),1,0)</f>
        <v>#DIV/0!</v>
      </c>
      <c r="AE75" s="3" t="e">
        <f>IF(AND(S75=1,('6. Trigger species (at site)'!G80/('5. Trigger species (global)'!G78)&gt;=0.001),'6. Trigger species (at site)'!C80&gt;4,'5. Trigger species (global)'!E78=lookups!$F$3),1,0)</f>
        <v>#DIV/0!</v>
      </c>
      <c r="AF75" s="28" t="e">
        <f>IF(AND(T75=1,('6. Trigger species (at site)'!E80/('5. Trigger species (global)'!I78)&gt;=0.002),'6. Trigger species (at site)'!C80&gt;9,'5. Trigger species (global)'!E78=lookups!$F$3),1,0)</f>
        <v>#DIV/0!</v>
      </c>
      <c r="AG75" s="28" t="e">
        <f>IF(AND(T75=1,('6. Trigger species (at site)'!F80/('5. Trigger species (global)'!H78)&gt;=0.002),'6. Trigger species (at site)'!D80&gt;9,'5. Trigger species (global)'!E78=lookups!$F$3),1,0)</f>
        <v>#DIV/0!</v>
      </c>
      <c r="AH75" s="28" t="e">
        <f>IF(AND(T75=1,('6. Trigger species (at site)'!G80/('5. Trigger species (global)'!G78)&gt;=0.002),'6. Trigger species (at site)'!C80&gt;9,'5. Trigger species (global)'!E78=lookups!$F$3),1,0)</f>
        <v>#DIV/0!</v>
      </c>
      <c r="AI75" s="3" t="e">
        <f>IF(AND(S75=1,('6. Trigger species (at site)'!E80/('5. Trigger species (global)'!I78)&gt;=0.95)),1,0)</f>
        <v>#DIV/0!</v>
      </c>
      <c r="AJ75" s="3" t="e">
        <f>IF(AND(S75=1,('6. Trigger species (at site)'!F80/('5. Trigger species (global)'!H78)&gt;=0.95)),1,0)</f>
        <v>#DIV/0!</v>
      </c>
      <c r="AK75" s="3" t="e">
        <f>IF(AND(S75=1,('6. Trigger species (at site)'!G80/('5. Trigger species (global)'!G78)&gt;=0.95)),1,0)</f>
        <v>#DIV/0!</v>
      </c>
      <c r="AL75" s="3" t="e">
        <f>IF(AND('6. Trigger species (at site)'!E80/('5. Trigger species (global)'!I78)&gt;=0.1,'6. Trigger species (at site)'!C80&gt;9,$R75=1),1,0)</f>
        <v>#DIV/0!</v>
      </c>
      <c r="AM75" s="3" t="e">
        <f>IF(AND('6. Trigger species (at site)'!F80/('5. Trigger species (global)'!H78)&gt;=0.1,'6. Trigger species (at site)'!D80&gt;9,$R75=1),1,0)</f>
        <v>#DIV/0!</v>
      </c>
      <c r="AN75" s="3" t="e">
        <f>IF(AND('6. Trigger species (at site)'!G80/('5. Trigger species (global)'!G78)&gt;=0.1,'6. Trigger species (at site)'!C80&gt;9,R75=1),1,0)</f>
        <v>#DIV/0!</v>
      </c>
      <c r="AO75" s="3" t="e">
        <f>IF(AND('5. Trigger species (global)'!$K78=lookups!$F$3,'6. Trigger species (at site)'!E80/('5. Trigger species (global)'!I78)&gt;=0.01,R75=1),1,0)</f>
        <v>#DIV/0!</v>
      </c>
      <c r="AP75" s="3" t="e">
        <f>IF(AND('5. Trigger species (global)'!$K78=lookups!$F$3,'6. Trigger species (at site)'!F80/('5. Trigger species (global)'!H78)&gt;=0.01,R75=1),1,0)</f>
        <v>#DIV/0!</v>
      </c>
      <c r="AQ75" s="3" t="e">
        <f>IF(AND('5. Trigger species (global)'!$K78=lookups!$F$3,'6. Trigger species (at site)'!G80/('5. Trigger species (global)'!G78)&gt;=0.01,R75=1),1,0)</f>
        <v>#DIV/0!</v>
      </c>
      <c r="AR75" s="3" t="e">
        <f>IF(AND(R75=1,BH75=$O$24,'5. Trigger species (global)'!L78=lookups!$F$3,'6. Trigger species (at site)'!E80/('5. Trigger species (global)'!I78)&gt;=0.005),1,0)</f>
        <v>#N/A</v>
      </c>
      <c r="AS75" s="3" t="e">
        <f>IF(AND(R75=1,BH75=$O$24,'5. Trigger species (global)'!L78=lookups!$F$3,'6. Trigger species (at site)'!F80/('5. Trigger species (global)'!H78)&gt;=0.005),1,0)</f>
        <v>#N/A</v>
      </c>
      <c r="AT75" s="3" t="e">
        <f>IF(AND(R75=1,BH75=$O$24,'5. Trigger species (global)'!L78=lookups!$F$3,'6. Trigger species (at site)'!G80/('5. Trigger species (global)'!G78)&gt;=0.005),1,0)</f>
        <v>#N/A</v>
      </c>
      <c r="AU75" s="3" t="e">
        <f>IF(AND('6. Trigger species (at site)'!C80&gt;=5,BH75=$O$25,'5. Trigger species (global)'!L78=lookups!$F$3),1,0)</f>
        <v>#N/A</v>
      </c>
      <c r="AV75" s="3">
        <f>IF(AND(R75=1,'6. Trigger species (at site)'!Y80=1),1,0)</f>
        <v>0</v>
      </c>
      <c r="AW75" s="3" t="e">
        <f>IF(AND('6. Trigger species (at site)'!Z80=1,'6. Trigger species (at site)'!E80/('5. Trigger species (global)'!I78)&gt;=0.01,'5. Trigger species (global)'!F78=lookups!$H$9),1,0)</f>
        <v>#DIV/0!</v>
      </c>
      <c r="AX75" s="3" t="e">
        <f>IF(AND('6. Trigger species (at site)'!Z80=1,'6. Trigger species (at site)'!F80/('5. Trigger species (global)'!H78)&gt;=0.01,'5. Trigger species (global)'!F78=lookups!$H$9),1,0)</f>
        <v>#DIV/0!</v>
      </c>
      <c r="AY75" s="3" t="e">
        <f>IF(AND('6. Trigger species (at site)'!Z80=1,'6. Trigger species (at site)'!G80/('5. Trigger species (global)'!G78)&gt;=0.01,'5. Trigger species (global)'!F78=lookups!$H$9),1,0)</f>
        <v>#DIV/0!</v>
      </c>
      <c r="AZ75" s="3">
        <f>IF(AND('6. Trigger species (at site)'!Z80=1,'6. Trigger species (at site)'!AA80=1,'5. Trigger species (global)'!F78=lookups!$H$9),1,0)</f>
        <v>0</v>
      </c>
      <c r="BA75" s="3" t="e">
        <f>IF(AND('6. Trigger species (at site)'!L80=lookups!$G$41,'6. Trigger species (at site)'!D80=lookups!$H$9,('6. Trigger species (at site)'!E80/('5. Trigger species (global)'!I78))&gt;=0.1),1,0)</f>
        <v>#DIV/0!</v>
      </c>
      <c r="BB75" s="3" t="e">
        <f>IF(AND('6. Trigger species (at site)'!L80=lookups!$G$41,'6. Trigger species (at site)'!D80=lookups!$H$9,('6. Trigger species (at site)'!F80/('5. Trigger species (global)'!H78))&gt;=0.1),1,0)</f>
        <v>#DIV/0!</v>
      </c>
      <c r="BC75" s="3" t="e">
        <f>IF(AND('6. Trigger species (at site)'!L80=lookups!$G$41,'6. Trigger species (at site)'!D80=lookups!$H$9,('6. Trigger species (at site)'!G80/('5. Trigger species (global)'!G78))&gt;=0.1),1,0)</f>
        <v>#DIV/0!</v>
      </c>
      <c r="BD75" s="3" t="e">
        <f>IF(AND('6. Trigger species (at site)'!L80=lookups!$G$42,'6. Trigger species (at site)'!D80=lookups!$H$9,('6. Trigger species (at site)'!E80/('5. Trigger species (global)'!I78))&gt;=0.1),1,0)</f>
        <v>#DIV/0!</v>
      </c>
      <c r="BE75" s="3" t="e">
        <f>IF(AND('6. Trigger species (at site)'!L80=lookups!$G$42,'6. Trigger species (at site)'!D80=lookups!$H$9,('6. Trigger species (at site)'!F80/('5. Trigger species (global)'!H78))&gt;=0.1),1,0)</f>
        <v>#DIV/0!</v>
      </c>
      <c r="BF75" s="3" t="e">
        <f>IF(AND('6. Trigger species (at site)'!L80=lookups!$G$42,'6. Trigger species (at site)'!D80=lookups!$H$9,('6. Trigger species (at site)'!G80/('5. Trigger species (global)'!G78))&gt;=0.1),1,0)</f>
        <v>#DIV/0!</v>
      </c>
      <c r="BG75" s="3">
        <f>'5. Trigger species (global)'!C78</f>
        <v>0</v>
      </c>
      <c r="BH75" s="3" t="e">
        <f t="shared" si="17"/>
        <v>#N/A</v>
      </c>
      <c r="CE75" s="3">
        <f>'5. Trigger species (global)'!F79</f>
        <v>0</v>
      </c>
      <c r="CF75" s="3">
        <f t="shared" si="14"/>
        <v>1</v>
      </c>
      <c r="CG75" s="3" t="str">
        <f>'6. Trigger species (at site)'!L81</f>
        <v>Regularly held by site</v>
      </c>
      <c r="CH75" s="3">
        <f t="shared" si="15"/>
        <v>1</v>
      </c>
      <c r="CI75" s="3">
        <f t="shared" si="16"/>
        <v>0</v>
      </c>
    </row>
    <row r="76" spans="1:87" x14ac:dyDescent="0.25">
      <c r="A76" s="3" t="s">
        <v>97</v>
      </c>
      <c r="E76" s="3" t="s">
        <v>743</v>
      </c>
      <c r="R76" s="3">
        <f>'6. Trigger species (at site)'!X81</f>
        <v>1</v>
      </c>
      <c r="S76" s="3">
        <f>IF(OR('5. Trigger species (global)'!D79=lookups!$E$43,'5. Trigger species (global)'!D79=lookups!$E$44),1,0)</f>
        <v>0</v>
      </c>
      <c r="T76" s="3">
        <f>IF('5. Trigger species (global)'!D79=lookups!$E$42,1,0)</f>
        <v>0</v>
      </c>
      <c r="U76" s="3">
        <f>IF(AND(S76=1,'5. Trigger species (global)'!$E$5=lookups!$H$3),1,0)</f>
        <v>0</v>
      </c>
      <c r="V76" s="3">
        <f>IF(AND(T76=1,'5. Trigger species (global)'!$E$5=lookups!$H$3),1,0)</f>
        <v>0</v>
      </c>
      <c r="W76" s="3" t="e">
        <f>IF(AND(S76=1,('6. Trigger species (at site)'!E81/(('5. Trigger species (global)'!I79))&gt;=0.005),'6. Trigger species (at site)'!C81&gt;4),1,0)</f>
        <v>#DIV/0!</v>
      </c>
      <c r="X76" s="28" t="e">
        <f>IF(AND(S76=1,('6. Trigger species (at site)'!F81/(('5. Trigger species (global)'!H79))&gt;=0.005),'6. Trigger species (at site)'!C81&gt;4),1,0)</f>
        <v>#DIV/0!</v>
      </c>
      <c r="Y76" s="3" t="e">
        <f>IF(AND(S76=1,('6. Trigger species (at site)'!G81/('5. Trigger species (global)'!G79)&gt;=0.005),'6. Trigger species (at site)'!C81&gt;4),1,0)</f>
        <v>#DIV/0!</v>
      </c>
      <c r="Z76" s="28" t="e">
        <f>IF(AND(T76=1,('6. Trigger species (at site)'!E81/('5. Trigger species (global)'!I79)&gt;=0.01),'6. Trigger species (at site)'!C81&gt;9),1,0)</f>
        <v>#DIV/0!</v>
      </c>
      <c r="AA76" s="28" t="e">
        <f>IF(AND(T76=1,('6. Trigger species (at site)'!F81/('5. Trigger species (global)'!H79)&gt;=0.01),'6. Trigger species (at site)'!C81&gt;9),1,0)</f>
        <v>#DIV/0!</v>
      </c>
      <c r="AB76" s="28" t="e">
        <f>IF(AND(T76=1,('6. Trigger species (at site)'!G81/('5. Trigger species (global)'!G79)&gt;=0.01),'6. Trigger species (at site)'!C81&gt;9),1,0)</f>
        <v>#DIV/0!</v>
      </c>
      <c r="AC76" s="3" t="e">
        <f>IF(AND(S76=1,('6. Trigger species (at site)'!E81/('5. Trigger species (global)'!I79)&gt;=0.001),'6. Trigger species (at site)'!C81&gt;4,'5. Trigger species (global)'!E79=lookups!$F$3),1,0)</f>
        <v>#DIV/0!</v>
      </c>
      <c r="AD76" s="28" t="e">
        <f>IF(AND(S76=1,('6. Trigger species (at site)'!F81/('5. Trigger species (global)'!H79)&gt;=0.001),'6. Trigger species (at site)'!D81&gt;4,'5. Trigger species (global)'!E79=lookups!$F$3),1,0)</f>
        <v>#DIV/0!</v>
      </c>
      <c r="AE76" s="3" t="e">
        <f>IF(AND(S76=1,('6. Trigger species (at site)'!G81/('5. Trigger species (global)'!G79)&gt;=0.001),'6. Trigger species (at site)'!C81&gt;4,'5. Trigger species (global)'!E79=lookups!$F$3),1,0)</f>
        <v>#DIV/0!</v>
      </c>
      <c r="AF76" s="28" t="e">
        <f>IF(AND(T76=1,('6. Trigger species (at site)'!E81/('5. Trigger species (global)'!I79)&gt;=0.002),'6. Trigger species (at site)'!C81&gt;9,'5. Trigger species (global)'!E79=lookups!$F$3),1,0)</f>
        <v>#DIV/0!</v>
      </c>
      <c r="AG76" s="28" t="e">
        <f>IF(AND(T76=1,('6. Trigger species (at site)'!F81/('5. Trigger species (global)'!H79)&gt;=0.002),'6. Trigger species (at site)'!D81&gt;9,'5. Trigger species (global)'!E79=lookups!$F$3),1,0)</f>
        <v>#DIV/0!</v>
      </c>
      <c r="AH76" s="28" t="e">
        <f>IF(AND(T76=1,('6. Trigger species (at site)'!G81/('5. Trigger species (global)'!G79)&gt;=0.002),'6. Trigger species (at site)'!C81&gt;9,'5. Trigger species (global)'!E79=lookups!$F$3),1,0)</f>
        <v>#DIV/0!</v>
      </c>
      <c r="AI76" s="3" t="e">
        <f>IF(AND(S76=1,('6. Trigger species (at site)'!E81/('5. Trigger species (global)'!I79)&gt;=0.95)),1,0)</f>
        <v>#DIV/0!</v>
      </c>
      <c r="AJ76" s="3" t="e">
        <f>IF(AND(S76=1,('6. Trigger species (at site)'!F81/('5. Trigger species (global)'!H79)&gt;=0.95)),1,0)</f>
        <v>#DIV/0!</v>
      </c>
      <c r="AK76" s="3" t="e">
        <f>IF(AND(S76=1,('6. Trigger species (at site)'!G81/('5. Trigger species (global)'!G79)&gt;=0.95)),1,0)</f>
        <v>#DIV/0!</v>
      </c>
      <c r="AL76" s="3" t="e">
        <f>IF(AND('6. Trigger species (at site)'!E81/('5. Trigger species (global)'!I79)&gt;=0.1,'6. Trigger species (at site)'!C81&gt;9,$R76=1),1,0)</f>
        <v>#DIV/0!</v>
      </c>
      <c r="AM76" s="3" t="e">
        <f>IF(AND('6. Trigger species (at site)'!F81/('5. Trigger species (global)'!H79)&gt;=0.1,'6. Trigger species (at site)'!D81&gt;9,$R76=1),1,0)</f>
        <v>#DIV/0!</v>
      </c>
      <c r="AN76" s="3" t="e">
        <f>IF(AND('6. Trigger species (at site)'!G81/('5. Trigger species (global)'!G79)&gt;=0.1,'6. Trigger species (at site)'!C81&gt;9,R76=1),1,0)</f>
        <v>#DIV/0!</v>
      </c>
      <c r="AO76" s="3" t="e">
        <f>IF(AND('5. Trigger species (global)'!$K79=lookups!$F$3,'6. Trigger species (at site)'!E81/('5. Trigger species (global)'!I79)&gt;=0.01,R76=1),1,0)</f>
        <v>#DIV/0!</v>
      </c>
      <c r="AP76" s="3" t="e">
        <f>IF(AND('5. Trigger species (global)'!$K79=lookups!$F$3,'6. Trigger species (at site)'!F81/('5. Trigger species (global)'!H79)&gt;=0.01,R76=1),1,0)</f>
        <v>#DIV/0!</v>
      </c>
      <c r="AQ76" s="3" t="e">
        <f>IF(AND('5. Trigger species (global)'!$K79=lookups!$F$3,'6. Trigger species (at site)'!G81/('5. Trigger species (global)'!G79)&gt;=0.01,R76=1),1,0)</f>
        <v>#DIV/0!</v>
      </c>
      <c r="AR76" s="3" t="e">
        <f>IF(AND(R76=1,BH76=$O$24,'5. Trigger species (global)'!L79=lookups!$F$3,'6. Trigger species (at site)'!E81/('5. Trigger species (global)'!I79)&gt;=0.005),1,0)</f>
        <v>#N/A</v>
      </c>
      <c r="AS76" s="3" t="e">
        <f>IF(AND(R76=1,BH76=$O$24,'5. Trigger species (global)'!L79=lookups!$F$3,'6. Trigger species (at site)'!F81/('5. Trigger species (global)'!H79)&gt;=0.005),1,0)</f>
        <v>#N/A</v>
      </c>
      <c r="AT76" s="3" t="e">
        <f>IF(AND(R76=1,BH76=$O$24,'5. Trigger species (global)'!L79=lookups!$F$3,'6. Trigger species (at site)'!G81/('5. Trigger species (global)'!G79)&gt;=0.005),1,0)</f>
        <v>#N/A</v>
      </c>
      <c r="AU76" s="3" t="e">
        <f>IF(AND('6. Trigger species (at site)'!C81&gt;=5,BH76=$O$25,'5. Trigger species (global)'!L79=lookups!$F$3),1,0)</f>
        <v>#N/A</v>
      </c>
      <c r="AV76" s="3">
        <f>IF(AND(R76=1,'6. Trigger species (at site)'!Y81=1),1,0)</f>
        <v>0</v>
      </c>
      <c r="AW76" s="3" t="e">
        <f>IF(AND('6. Trigger species (at site)'!Z81=1,'6. Trigger species (at site)'!E81/('5. Trigger species (global)'!I79)&gt;=0.01,'5. Trigger species (global)'!F79=lookups!$H$9),1,0)</f>
        <v>#DIV/0!</v>
      </c>
      <c r="AX76" s="3" t="e">
        <f>IF(AND('6. Trigger species (at site)'!Z81=1,'6. Trigger species (at site)'!F81/('5. Trigger species (global)'!H79)&gt;=0.01,'5. Trigger species (global)'!F79=lookups!$H$9),1,0)</f>
        <v>#DIV/0!</v>
      </c>
      <c r="AY76" s="3" t="e">
        <f>IF(AND('6. Trigger species (at site)'!Z81=1,'6. Trigger species (at site)'!G81/('5. Trigger species (global)'!G79)&gt;=0.01,'5. Trigger species (global)'!F79=lookups!$H$9),1,0)</f>
        <v>#DIV/0!</v>
      </c>
      <c r="AZ76" s="3">
        <f>IF(AND('6. Trigger species (at site)'!Z81=1,'6. Trigger species (at site)'!AA81=1,'5. Trigger species (global)'!F79=lookups!$H$9),1,0)</f>
        <v>0</v>
      </c>
      <c r="BA76" s="3" t="e">
        <f>IF(AND('6. Trigger species (at site)'!L81=lookups!$G$41,'6. Trigger species (at site)'!D81=lookups!$H$9,('6. Trigger species (at site)'!E81/('5. Trigger species (global)'!I79))&gt;=0.1),1,0)</f>
        <v>#DIV/0!</v>
      </c>
      <c r="BB76" s="3" t="e">
        <f>IF(AND('6. Trigger species (at site)'!L81=lookups!$G$41,'6. Trigger species (at site)'!D81=lookups!$H$9,('6. Trigger species (at site)'!F81/('5. Trigger species (global)'!H79))&gt;=0.1),1,0)</f>
        <v>#DIV/0!</v>
      </c>
      <c r="BC76" s="3" t="e">
        <f>IF(AND('6. Trigger species (at site)'!L81=lookups!$G$41,'6. Trigger species (at site)'!D81=lookups!$H$9,('6. Trigger species (at site)'!G81/('5. Trigger species (global)'!G79))&gt;=0.1),1,0)</f>
        <v>#DIV/0!</v>
      </c>
      <c r="BD76" s="3" t="e">
        <f>IF(AND('6. Trigger species (at site)'!L81=lookups!$G$42,'6. Trigger species (at site)'!D81=lookups!$H$9,('6. Trigger species (at site)'!E81/('5. Trigger species (global)'!I79))&gt;=0.1),1,0)</f>
        <v>#DIV/0!</v>
      </c>
      <c r="BE76" s="3" t="e">
        <f>IF(AND('6. Trigger species (at site)'!L81=lookups!$G$42,'6. Trigger species (at site)'!D81=lookups!$H$9,('6. Trigger species (at site)'!F81/('5. Trigger species (global)'!H79))&gt;=0.1),1,0)</f>
        <v>#DIV/0!</v>
      </c>
      <c r="BF76" s="3" t="e">
        <f>IF(AND('6. Trigger species (at site)'!L81=lookups!$G$42,'6. Trigger species (at site)'!D81=lookups!$H$9,('6. Trigger species (at site)'!G81/('5. Trigger species (global)'!G79))&gt;=0.1),1,0)</f>
        <v>#DIV/0!</v>
      </c>
      <c r="BG76" s="3">
        <f>'5. Trigger species (global)'!C79</f>
        <v>0</v>
      </c>
      <c r="BH76" s="3" t="e">
        <f t="shared" si="17"/>
        <v>#N/A</v>
      </c>
      <c r="CE76" s="3">
        <f>'5. Trigger species (global)'!F80</f>
        <v>0</v>
      </c>
      <c r="CF76" s="3">
        <f t="shared" si="14"/>
        <v>1</v>
      </c>
      <c r="CG76" s="3" t="str">
        <f>'6. Trigger species (at site)'!L82</f>
        <v>Regularly held by site</v>
      </c>
      <c r="CH76" s="3">
        <f t="shared" si="15"/>
        <v>1</v>
      </c>
      <c r="CI76" s="3">
        <f t="shared" si="16"/>
        <v>0</v>
      </c>
    </row>
    <row r="77" spans="1:87" x14ac:dyDescent="0.25">
      <c r="A77" s="3" t="s">
        <v>98</v>
      </c>
      <c r="E77" s="3" t="s">
        <v>747</v>
      </c>
      <c r="R77" s="3">
        <f>'6. Trigger species (at site)'!X82</f>
        <v>1</v>
      </c>
      <c r="S77" s="3">
        <f>IF(OR('5. Trigger species (global)'!D80=lookups!$E$43,'5. Trigger species (global)'!D80=lookups!$E$44),1,0)</f>
        <v>0</v>
      </c>
      <c r="T77" s="3">
        <f>IF('5. Trigger species (global)'!D80=lookups!$E$42,1,0)</f>
        <v>0</v>
      </c>
      <c r="U77" s="3">
        <f>IF(AND(S77=1,'5. Trigger species (global)'!$E$5=lookups!$H$3),1,0)</f>
        <v>0</v>
      </c>
      <c r="V77" s="3">
        <f>IF(AND(T77=1,'5. Trigger species (global)'!$E$5=lookups!$H$3),1,0)</f>
        <v>0</v>
      </c>
      <c r="W77" s="3" t="e">
        <f>IF(AND(S77=1,('6. Trigger species (at site)'!E82/(('5. Trigger species (global)'!I80))&gt;=0.005),'6. Trigger species (at site)'!C82&gt;4),1,0)</f>
        <v>#DIV/0!</v>
      </c>
      <c r="X77" s="28" t="e">
        <f>IF(AND(S77=1,('6. Trigger species (at site)'!F82/(('5. Trigger species (global)'!H80))&gt;=0.005),'6. Trigger species (at site)'!C82&gt;4),1,0)</f>
        <v>#DIV/0!</v>
      </c>
      <c r="Y77" s="3" t="e">
        <f>IF(AND(S77=1,('6. Trigger species (at site)'!G82/('5. Trigger species (global)'!G80)&gt;=0.005),'6. Trigger species (at site)'!C82&gt;4),1,0)</f>
        <v>#DIV/0!</v>
      </c>
      <c r="Z77" s="28" t="e">
        <f>IF(AND(T77=1,('6. Trigger species (at site)'!E82/('5. Trigger species (global)'!I80)&gt;=0.01),'6. Trigger species (at site)'!C82&gt;9),1,0)</f>
        <v>#DIV/0!</v>
      </c>
      <c r="AA77" s="28" t="e">
        <f>IF(AND(T77=1,('6. Trigger species (at site)'!F82/('5. Trigger species (global)'!H80)&gt;=0.01),'6. Trigger species (at site)'!C82&gt;9),1,0)</f>
        <v>#DIV/0!</v>
      </c>
      <c r="AB77" s="28" t="e">
        <f>IF(AND(T77=1,('6. Trigger species (at site)'!G82/('5. Trigger species (global)'!G80)&gt;=0.01),'6. Trigger species (at site)'!C82&gt;9),1,0)</f>
        <v>#DIV/0!</v>
      </c>
      <c r="AC77" s="3" t="e">
        <f>IF(AND(S77=1,('6. Trigger species (at site)'!E82/('5. Trigger species (global)'!I80)&gt;=0.001),'6. Trigger species (at site)'!C82&gt;4,'5. Trigger species (global)'!E80=lookups!$F$3),1,0)</f>
        <v>#DIV/0!</v>
      </c>
      <c r="AD77" s="28" t="e">
        <f>IF(AND(S77=1,('6. Trigger species (at site)'!F82/('5. Trigger species (global)'!H80)&gt;=0.001),'6. Trigger species (at site)'!D82&gt;4,'5. Trigger species (global)'!E80=lookups!$F$3),1,0)</f>
        <v>#DIV/0!</v>
      </c>
      <c r="AE77" s="3" t="e">
        <f>IF(AND(S77=1,('6. Trigger species (at site)'!G82/('5. Trigger species (global)'!G80)&gt;=0.001),'6. Trigger species (at site)'!C82&gt;4,'5. Trigger species (global)'!E80=lookups!$F$3),1,0)</f>
        <v>#DIV/0!</v>
      </c>
      <c r="AF77" s="28" t="e">
        <f>IF(AND(T77=1,('6. Trigger species (at site)'!E82/('5. Trigger species (global)'!I80)&gt;=0.002),'6. Trigger species (at site)'!C82&gt;9,'5. Trigger species (global)'!E80=lookups!$F$3),1,0)</f>
        <v>#DIV/0!</v>
      </c>
      <c r="AG77" s="28" t="e">
        <f>IF(AND(T77=1,('6. Trigger species (at site)'!F82/('5. Trigger species (global)'!H80)&gt;=0.002),'6. Trigger species (at site)'!D82&gt;9,'5. Trigger species (global)'!E80=lookups!$F$3),1,0)</f>
        <v>#DIV/0!</v>
      </c>
      <c r="AH77" s="28" t="e">
        <f>IF(AND(T77=1,('6. Trigger species (at site)'!G82/('5. Trigger species (global)'!G80)&gt;=0.002),'6. Trigger species (at site)'!C82&gt;9,'5. Trigger species (global)'!E80=lookups!$F$3),1,0)</f>
        <v>#DIV/0!</v>
      </c>
      <c r="AI77" s="3" t="e">
        <f>IF(AND(S77=1,('6. Trigger species (at site)'!E82/('5. Trigger species (global)'!I80)&gt;=0.95)),1,0)</f>
        <v>#DIV/0!</v>
      </c>
      <c r="AJ77" s="3" t="e">
        <f>IF(AND(S77=1,('6. Trigger species (at site)'!F82/('5. Trigger species (global)'!H80)&gt;=0.95)),1,0)</f>
        <v>#DIV/0!</v>
      </c>
      <c r="AK77" s="3" t="e">
        <f>IF(AND(S77=1,('6. Trigger species (at site)'!G82/('5. Trigger species (global)'!G80)&gt;=0.95)),1,0)</f>
        <v>#DIV/0!</v>
      </c>
      <c r="AL77" s="3" t="e">
        <f>IF(AND('6. Trigger species (at site)'!E82/('5. Trigger species (global)'!I80)&gt;=0.1,'6. Trigger species (at site)'!C82&gt;9,$R77=1),1,0)</f>
        <v>#DIV/0!</v>
      </c>
      <c r="AM77" s="3" t="e">
        <f>IF(AND('6. Trigger species (at site)'!F82/('5. Trigger species (global)'!H80)&gt;=0.1,'6. Trigger species (at site)'!D82&gt;9,$R77=1),1,0)</f>
        <v>#DIV/0!</v>
      </c>
      <c r="AN77" s="3" t="e">
        <f>IF(AND('6. Trigger species (at site)'!G82/('5. Trigger species (global)'!G80)&gt;=0.1,'6. Trigger species (at site)'!C82&gt;9,R77=1),1,0)</f>
        <v>#DIV/0!</v>
      </c>
      <c r="AO77" s="3" t="e">
        <f>IF(AND('5. Trigger species (global)'!$K80=lookups!$F$3,'6. Trigger species (at site)'!E82/('5. Trigger species (global)'!I80)&gt;=0.01,R77=1),1,0)</f>
        <v>#DIV/0!</v>
      </c>
      <c r="AP77" s="3" t="e">
        <f>IF(AND('5. Trigger species (global)'!$K80=lookups!$F$3,'6. Trigger species (at site)'!F82/('5. Trigger species (global)'!H80)&gt;=0.01,R77=1),1,0)</f>
        <v>#DIV/0!</v>
      </c>
      <c r="AQ77" s="3" t="e">
        <f>IF(AND('5. Trigger species (global)'!$K80=lookups!$F$3,'6. Trigger species (at site)'!G82/('5. Trigger species (global)'!G80)&gt;=0.01,R77=1),1,0)</f>
        <v>#DIV/0!</v>
      </c>
      <c r="AR77" s="3" t="e">
        <f>IF(AND(R77=1,BH77=$O$24,'5. Trigger species (global)'!L80=lookups!$F$3,'6. Trigger species (at site)'!E82/('5. Trigger species (global)'!I80)&gt;=0.005),1,0)</f>
        <v>#N/A</v>
      </c>
      <c r="AS77" s="3" t="e">
        <f>IF(AND(R77=1,BH77=$O$24,'5. Trigger species (global)'!L80=lookups!$F$3,'6. Trigger species (at site)'!F82/('5. Trigger species (global)'!H80)&gt;=0.005),1,0)</f>
        <v>#N/A</v>
      </c>
      <c r="AT77" s="3" t="e">
        <f>IF(AND(R77=1,BH77=$O$24,'5. Trigger species (global)'!L80=lookups!$F$3,'6. Trigger species (at site)'!G82/('5. Trigger species (global)'!G80)&gt;=0.005),1,0)</f>
        <v>#N/A</v>
      </c>
      <c r="AU77" s="3" t="e">
        <f>IF(AND('6. Trigger species (at site)'!C82&gt;=5,BH77=$O$25,'5. Trigger species (global)'!L80=lookups!$F$3),1,0)</f>
        <v>#N/A</v>
      </c>
      <c r="AV77" s="3">
        <f>IF(AND(R77=1,'6. Trigger species (at site)'!Y82=1),1,0)</f>
        <v>0</v>
      </c>
      <c r="AW77" s="3" t="e">
        <f>IF(AND('6. Trigger species (at site)'!Z82=1,'6. Trigger species (at site)'!E82/('5. Trigger species (global)'!I80)&gt;=0.01,'5. Trigger species (global)'!F80=lookups!$H$9),1,0)</f>
        <v>#DIV/0!</v>
      </c>
      <c r="AX77" s="3" t="e">
        <f>IF(AND('6. Trigger species (at site)'!Z82=1,'6. Trigger species (at site)'!F82/('5. Trigger species (global)'!H80)&gt;=0.01,'5. Trigger species (global)'!F80=lookups!$H$9),1,0)</f>
        <v>#DIV/0!</v>
      </c>
      <c r="AY77" s="3" t="e">
        <f>IF(AND('6. Trigger species (at site)'!Z82=1,'6. Trigger species (at site)'!G82/('5. Trigger species (global)'!G80)&gt;=0.01,'5. Trigger species (global)'!F80=lookups!$H$9),1,0)</f>
        <v>#DIV/0!</v>
      </c>
      <c r="AZ77" s="3">
        <f>IF(AND('6. Trigger species (at site)'!Z82=1,'6. Trigger species (at site)'!AA82=1,'5. Trigger species (global)'!F80=lookups!$H$9),1,0)</f>
        <v>0</v>
      </c>
      <c r="BA77" s="3" t="e">
        <f>IF(AND('6. Trigger species (at site)'!L82=lookups!$G$41,'6. Trigger species (at site)'!D82=lookups!$H$9,('6. Trigger species (at site)'!E82/('5. Trigger species (global)'!I80))&gt;=0.1),1,0)</f>
        <v>#DIV/0!</v>
      </c>
      <c r="BB77" s="3" t="e">
        <f>IF(AND('6. Trigger species (at site)'!L82=lookups!$G$41,'6. Trigger species (at site)'!D82=lookups!$H$9,('6. Trigger species (at site)'!F82/('5. Trigger species (global)'!H80))&gt;=0.1),1,0)</f>
        <v>#DIV/0!</v>
      </c>
      <c r="BC77" s="3" t="e">
        <f>IF(AND('6. Trigger species (at site)'!L82=lookups!$G$41,'6. Trigger species (at site)'!D82=lookups!$H$9,('6. Trigger species (at site)'!G82/('5. Trigger species (global)'!G80))&gt;=0.1),1,0)</f>
        <v>#DIV/0!</v>
      </c>
      <c r="BD77" s="3" t="e">
        <f>IF(AND('6. Trigger species (at site)'!L82=lookups!$G$42,'6. Trigger species (at site)'!D82=lookups!$H$9,('6. Trigger species (at site)'!E82/('5. Trigger species (global)'!I80))&gt;=0.1),1,0)</f>
        <v>#DIV/0!</v>
      </c>
      <c r="BE77" s="3" t="e">
        <f>IF(AND('6. Trigger species (at site)'!L82=lookups!$G$42,'6. Trigger species (at site)'!D82=lookups!$H$9,('6. Trigger species (at site)'!F82/('5. Trigger species (global)'!H80))&gt;=0.1),1,0)</f>
        <v>#DIV/0!</v>
      </c>
      <c r="BF77" s="3" t="e">
        <f>IF(AND('6. Trigger species (at site)'!L82=lookups!$G$42,'6. Trigger species (at site)'!D82=lookups!$H$9,('6. Trigger species (at site)'!G82/('5. Trigger species (global)'!G80))&gt;=0.1),1,0)</f>
        <v>#DIV/0!</v>
      </c>
      <c r="BG77" s="3">
        <f>'5. Trigger species (global)'!C80</f>
        <v>0</v>
      </c>
      <c r="BH77" s="3" t="e">
        <f t="shared" si="17"/>
        <v>#N/A</v>
      </c>
      <c r="CE77" s="3">
        <f>'5. Trigger species (global)'!F81</f>
        <v>0</v>
      </c>
      <c r="CF77" s="3">
        <f t="shared" si="14"/>
        <v>1</v>
      </c>
      <c r="CG77" s="3" t="str">
        <f>'6. Trigger species (at site)'!L83</f>
        <v>Regularly held by site</v>
      </c>
      <c r="CH77" s="3">
        <f t="shared" si="15"/>
        <v>1</v>
      </c>
      <c r="CI77" s="3">
        <f t="shared" si="16"/>
        <v>0</v>
      </c>
    </row>
    <row r="78" spans="1:87" x14ac:dyDescent="0.25">
      <c r="A78" s="3" t="s">
        <v>99</v>
      </c>
      <c r="E78" s="3" t="s">
        <v>744</v>
      </c>
      <c r="L78" s="3" t="s">
        <v>392</v>
      </c>
      <c r="R78" s="3">
        <f>'6. Trigger species (at site)'!X83</f>
        <v>1</v>
      </c>
      <c r="S78" s="3">
        <f>IF(OR('5. Trigger species (global)'!D81=lookups!$E$43,'5. Trigger species (global)'!D81=lookups!$E$44),1,0)</f>
        <v>0</v>
      </c>
      <c r="T78" s="3">
        <f>IF('5. Trigger species (global)'!D81=lookups!$E$42,1,0)</f>
        <v>0</v>
      </c>
      <c r="U78" s="3">
        <f>IF(AND(S78=1,'5. Trigger species (global)'!$E$5=lookups!$H$3),1,0)</f>
        <v>0</v>
      </c>
      <c r="V78" s="3">
        <f>IF(AND(T78=1,'5. Trigger species (global)'!$E$5=lookups!$H$3),1,0)</f>
        <v>0</v>
      </c>
      <c r="W78" s="3" t="e">
        <f>IF(AND(S78=1,('6. Trigger species (at site)'!E83/(('5. Trigger species (global)'!I81))&gt;=0.005),'6. Trigger species (at site)'!C83&gt;4),1,0)</f>
        <v>#DIV/0!</v>
      </c>
      <c r="X78" s="28" t="e">
        <f>IF(AND(S78=1,('6. Trigger species (at site)'!F83/(('5. Trigger species (global)'!H81))&gt;=0.005),'6. Trigger species (at site)'!C83&gt;4),1,0)</f>
        <v>#DIV/0!</v>
      </c>
      <c r="Y78" s="3" t="e">
        <f>IF(AND(S78=1,('6. Trigger species (at site)'!G83/('5. Trigger species (global)'!G81)&gt;=0.005),'6. Trigger species (at site)'!C83&gt;4),1,0)</f>
        <v>#DIV/0!</v>
      </c>
      <c r="Z78" s="28" t="e">
        <f>IF(AND(T78=1,('6. Trigger species (at site)'!E83/('5. Trigger species (global)'!I81)&gt;=0.01),'6. Trigger species (at site)'!C83&gt;9),1,0)</f>
        <v>#DIV/0!</v>
      </c>
      <c r="AA78" s="28" t="e">
        <f>IF(AND(T78=1,('6. Trigger species (at site)'!F83/('5. Trigger species (global)'!H81)&gt;=0.01),'6. Trigger species (at site)'!C83&gt;9),1,0)</f>
        <v>#DIV/0!</v>
      </c>
      <c r="AB78" s="28" t="e">
        <f>IF(AND(T78=1,('6. Trigger species (at site)'!G83/('5. Trigger species (global)'!G81)&gt;=0.01),'6. Trigger species (at site)'!C83&gt;9),1,0)</f>
        <v>#DIV/0!</v>
      </c>
      <c r="AC78" s="3" t="e">
        <f>IF(AND(S78=1,('6. Trigger species (at site)'!E83/('5. Trigger species (global)'!I81)&gt;=0.001),'6. Trigger species (at site)'!C83&gt;4,'5. Trigger species (global)'!E81=lookups!$F$3),1,0)</f>
        <v>#DIV/0!</v>
      </c>
      <c r="AD78" s="28" t="e">
        <f>IF(AND(S78=1,('6. Trigger species (at site)'!F83/('5. Trigger species (global)'!H81)&gt;=0.001),'6. Trigger species (at site)'!D83&gt;4,'5. Trigger species (global)'!E81=lookups!$F$3),1,0)</f>
        <v>#DIV/0!</v>
      </c>
      <c r="AE78" s="3" t="e">
        <f>IF(AND(S78=1,('6. Trigger species (at site)'!G83/('5. Trigger species (global)'!G81)&gt;=0.001),'6. Trigger species (at site)'!C83&gt;4,'5. Trigger species (global)'!E81=lookups!$F$3),1,0)</f>
        <v>#DIV/0!</v>
      </c>
      <c r="AF78" s="28" t="e">
        <f>IF(AND(T78=1,('6. Trigger species (at site)'!E83/('5. Trigger species (global)'!I81)&gt;=0.002),'6. Trigger species (at site)'!C83&gt;9,'5. Trigger species (global)'!E81=lookups!$F$3),1,0)</f>
        <v>#DIV/0!</v>
      </c>
      <c r="AG78" s="28" t="e">
        <f>IF(AND(T78=1,('6. Trigger species (at site)'!F83/('5. Trigger species (global)'!H81)&gt;=0.002),'6. Trigger species (at site)'!D83&gt;9,'5. Trigger species (global)'!E81=lookups!$F$3),1,0)</f>
        <v>#DIV/0!</v>
      </c>
      <c r="AH78" s="28" t="e">
        <f>IF(AND(T78=1,('6. Trigger species (at site)'!G83/('5. Trigger species (global)'!G81)&gt;=0.002),'6. Trigger species (at site)'!C83&gt;9,'5. Trigger species (global)'!E81=lookups!$F$3),1,0)</f>
        <v>#DIV/0!</v>
      </c>
      <c r="AI78" s="3" t="e">
        <f>IF(AND(S78=1,('6. Trigger species (at site)'!E83/('5. Trigger species (global)'!I81)&gt;=0.95)),1,0)</f>
        <v>#DIV/0!</v>
      </c>
      <c r="AJ78" s="3" t="e">
        <f>IF(AND(S78=1,('6. Trigger species (at site)'!F83/('5. Trigger species (global)'!H81)&gt;=0.95)),1,0)</f>
        <v>#DIV/0!</v>
      </c>
      <c r="AK78" s="3" t="e">
        <f>IF(AND(S78=1,('6. Trigger species (at site)'!G83/('5. Trigger species (global)'!G81)&gt;=0.95)),1,0)</f>
        <v>#DIV/0!</v>
      </c>
      <c r="AL78" s="3" t="e">
        <f>IF(AND('6. Trigger species (at site)'!E83/('5. Trigger species (global)'!I81)&gt;=0.1,'6. Trigger species (at site)'!C83&gt;9,$R78=1),1,0)</f>
        <v>#DIV/0!</v>
      </c>
      <c r="AM78" s="3" t="e">
        <f>IF(AND('6. Trigger species (at site)'!F83/('5. Trigger species (global)'!H81)&gt;=0.1,'6. Trigger species (at site)'!D83&gt;9,$R78=1),1,0)</f>
        <v>#DIV/0!</v>
      </c>
      <c r="AN78" s="3" t="e">
        <f>IF(AND('6. Trigger species (at site)'!G83/('5. Trigger species (global)'!G81)&gt;=0.1,'6. Trigger species (at site)'!C83&gt;9,R78=1),1,0)</f>
        <v>#DIV/0!</v>
      </c>
      <c r="AO78" s="3" t="e">
        <f>IF(AND('5. Trigger species (global)'!$K81=lookups!$F$3,'6. Trigger species (at site)'!E83/('5. Trigger species (global)'!I81)&gt;=0.01,R78=1),1,0)</f>
        <v>#DIV/0!</v>
      </c>
      <c r="AP78" s="3" t="e">
        <f>IF(AND('5. Trigger species (global)'!$K81=lookups!$F$3,'6. Trigger species (at site)'!F83/('5. Trigger species (global)'!H81)&gt;=0.01,R78=1),1,0)</f>
        <v>#DIV/0!</v>
      </c>
      <c r="AQ78" s="3" t="e">
        <f>IF(AND('5. Trigger species (global)'!$K81=lookups!$F$3,'6. Trigger species (at site)'!G83/('5. Trigger species (global)'!G81)&gt;=0.01,R78=1),1,0)</f>
        <v>#DIV/0!</v>
      </c>
      <c r="AR78" s="3" t="e">
        <f>IF(AND(R78=1,BH78=$O$24,'5. Trigger species (global)'!L81=lookups!$F$3,'6. Trigger species (at site)'!E83/('5. Trigger species (global)'!I81)&gt;=0.005),1,0)</f>
        <v>#N/A</v>
      </c>
      <c r="AS78" s="3" t="e">
        <f>IF(AND(R78=1,BH78=$O$24,'5. Trigger species (global)'!L81=lookups!$F$3,'6. Trigger species (at site)'!F83/('5. Trigger species (global)'!H81)&gt;=0.005),1,0)</f>
        <v>#N/A</v>
      </c>
      <c r="AT78" s="3" t="e">
        <f>IF(AND(R78=1,BH78=$O$24,'5. Trigger species (global)'!L81=lookups!$F$3,'6. Trigger species (at site)'!G83/('5. Trigger species (global)'!G81)&gt;=0.005),1,0)</f>
        <v>#N/A</v>
      </c>
      <c r="AU78" s="3" t="e">
        <f>IF(AND('6. Trigger species (at site)'!C83&gt;=5,BH78=$O$25,'5. Trigger species (global)'!L81=lookups!$F$3),1,0)</f>
        <v>#N/A</v>
      </c>
      <c r="AV78" s="3">
        <f>IF(AND(R78=1,'6. Trigger species (at site)'!Y83=1),1,0)</f>
        <v>0</v>
      </c>
      <c r="AW78" s="3" t="e">
        <f>IF(AND('6. Trigger species (at site)'!Z83=1,'6. Trigger species (at site)'!E83/('5. Trigger species (global)'!I81)&gt;=0.01,'5. Trigger species (global)'!F81=lookups!$H$9),1,0)</f>
        <v>#DIV/0!</v>
      </c>
      <c r="AX78" s="3" t="e">
        <f>IF(AND('6. Trigger species (at site)'!Z83=1,'6. Trigger species (at site)'!F83/('5. Trigger species (global)'!H81)&gt;=0.01,'5. Trigger species (global)'!F81=lookups!$H$9),1,0)</f>
        <v>#DIV/0!</v>
      </c>
      <c r="AY78" s="3" t="e">
        <f>IF(AND('6. Trigger species (at site)'!Z83=1,'6. Trigger species (at site)'!G83/('5. Trigger species (global)'!G81)&gt;=0.01,'5. Trigger species (global)'!F81=lookups!$H$9),1,0)</f>
        <v>#DIV/0!</v>
      </c>
      <c r="AZ78" s="3">
        <f>IF(AND('6. Trigger species (at site)'!Z83=1,'6. Trigger species (at site)'!AA83=1,'5. Trigger species (global)'!F81=lookups!$H$9),1,0)</f>
        <v>0</v>
      </c>
      <c r="BA78" s="3" t="e">
        <f>IF(AND('6. Trigger species (at site)'!L83=lookups!$G$41,'6. Trigger species (at site)'!D83=lookups!$H$9,('6. Trigger species (at site)'!E83/('5. Trigger species (global)'!I81))&gt;=0.1),1,0)</f>
        <v>#DIV/0!</v>
      </c>
      <c r="BB78" s="3" t="e">
        <f>IF(AND('6. Trigger species (at site)'!L83=lookups!$G$41,'6. Trigger species (at site)'!D83=lookups!$H$9,('6. Trigger species (at site)'!F83/('5. Trigger species (global)'!H81))&gt;=0.1),1,0)</f>
        <v>#DIV/0!</v>
      </c>
      <c r="BC78" s="3" t="e">
        <f>IF(AND('6. Trigger species (at site)'!L83=lookups!$G$41,'6. Trigger species (at site)'!D83=lookups!$H$9,('6. Trigger species (at site)'!G83/('5. Trigger species (global)'!G81))&gt;=0.1),1,0)</f>
        <v>#DIV/0!</v>
      </c>
      <c r="BD78" s="3" t="e">
        <f>IF(AND('6. Trigger species (at site)'!L83=lookups!$G$42,'6. Trigger species (at site)'!D83=lookups!$H$9,('6. Trigger species (at site)'!E83/('5. Trigger species (global)'!I81))&gt;=0.1),1,0)</f>
        <v>#DIV/0!</v>
      </c>
      <c r="BE78" s="3" t="e">
        <f>IF(AND('6. Trigger species (at site)'!L83=lookups!$G$42,'6. Trigger species (at site)'!D83=lookups!$H$9,('6. Trigger species (at site)'!F83/('5. Trigger species (global)'!H81))&gt;=0.1),1,0)</f>
        <v>#DIV/0!</v>
      </c>
      <c r="BF78" s="3" t="e">
        <f>IF(AND('6. Trigger species (at site)'!L83=lookups!$G$42,'6. Trigger species (at site)'!D83=lookups!$H$9,('6. Trigger species (at site)'!G83/('5. Trigger species (global)'!G81))&gt;=0.1),1,0)</f>
        <v>#DIV/0!</v>
      </c>
      <c r="BG78" s="3">
        <f>'5. Trigger species (global)'!C81</f>
        <v>0</v>
      </c>
      <c r="BH78" s="3" t="e">
        <f t="shared" si="17"/>
        <v>#N/A</v>
      </c>
      <c r="CE78" s="3">
        <f>'5. Trigger species (global)'!F82</f>
        <v>0</v>
      </c>
      <c r="CF78" s="3">
        <f t="shared" si="14"/>
        <v>1</v>
      </c>
      <c r="CG78" s="3" t="str">
        <f>'6. Trigger species (at site)'!L84</f>
        <v>Regularly held by site</v>
      </c>
      <c r="CH78" s="3">
        <f t="shared" si="15"/>
        <v>1</v>
      </c>
      <c r="CI78" s="3">
        <f t="shared" si="16"/>
        <v>0</v>
      </c>
    </row>
    <row r="79" spans="1:87" x14ac:dyDescent="0.25">
      <c r="A79" s="3" t="s">
        <v>100</v>
      </c>
      <c r="E79" s="3" t="s">
        <v>745</v>
      </c>
      <c r="L79" s="3" t="s">
        <v>779</v>
      </c>
      <c r="R79" s="3">
        <f>'6. Trigger species (at site)'!X84</f>
        <v>1</v>
      </c>
      <c r="S79" s="3">
        <f>IF(OR('5. Trigger species (global)'!D82=lookups!$E$43,'5. Trigger species (global)'!D82=lookups!$E$44),1,0)</f>
        <v>0</v>
      </c>
      <c r="T79" s="3">
        <f>IF('5. Trigger species (global)'!D82=lookups!$E$42,1,0)</f>
        <v>0</v>
      </c>
      <c r="U79" s="3">
        <f>IF(AND(S79=1,'5. Trigger species (global)'!$E$5=lookups!$H$3),1,0)</f>
        <v>0</v>
      </c>
      <c r="V79" s="3">
        <f>IF(AND(T79=1,'5. Trigger species (global)'!$E$5=lookups!$H$3),1,0)</f>
        <v>0</v>
      </c>
      <c r="W79" s="3" t="e">
        <f>IF(AND(S79=1,('6. Trigger species (at site)'!E84/(('5. Trigger species (global)'!I82))&gt;=0.005),'6. Trigger species (at site)'!C84&gt;4),1,0)</f>
        <v>#DIV/0!</v>
      </c>
      <c r="X79" s="28" t="e">
        <f>IF(AND(S79=1,('6. Trigger species (at site)'!F84/(('5. Trigger species (global)'!H82))&gt;=0.005),'6. Trigger species (at site)'!C84&gt;4),1,0)</f>
        <v>#DIV/0!</v>
      </c>
      <c r="Y79" s="3" t="e">
        <f>IF(AND(S79=1,('6. Trigger species (at site)'!G84/('5. Trigger species (global)'!G82)&gt;=0.005),'6. Trigger species (at site)'!C84&gt;4),1,0)</f>
        <v>#DIV/0!</v>
      </c>
      <c r="Z79" s="28" t="e">
        <f>IF(AND(T79=1,('6. Trigger species (at site)'!E84/('5. Trigger species (global)'!I82)&gt;=0.01),'6. Trigger species (at site)'!C84&gt;9),1,0)</f>
        <v>#DIV/0!</v>
      </c>
      <c r="AA79" s="28" t="e">
        <f>IF(AND(T79=1,('6. Trigger species (at site)'!F84/('5. Trigger species (global)'!H82)&gt;=0.01),'6. Trigger species (at site)'!C84&gt;9),1,0)</f>
        <v>#DIV/0!</v>
      </c>
      <c r="AB79" s="28" t="e">
        <f>IF(AND(T79=1,('6. Trigger species (at site)'!G84/('5. Trigger species (global)'!G82)&gt;=0.01),'6. Trigger species (at site)'!C84&gt;9),1,0)</f>
        <v>#DIV/0!</v>
      </c>
      <c r="AC79" s="3" t="e">
        <f>IF(AND(S79=1,('6. Trigger species (at site)'!E84/('5. Trigger species (global)'!I82)&gt;=0.001),'6. Trigger species (at site)'!C84&gt;4,'5. Trigger species (global)'!E82=lookups!$F$3),1,0)</f>
        <v>#DIV/0!</v>
      </c>
      <c r="AD79" s="28" t="e">
        <f>IF(AND(S79=1,('6. Trigger species (at site)'!F84/('5. Trigger species (global)'!H82)&gt;=0.001),'6. Trigger species (at site)'!D84&gt;4,'5. Trigger species (global)'!E82=lookups!$F$3),1,0)</f>
        <v>#DIV/0!</v>
      </c>
      <c r="AE79" s="3" t="e">
        <f>IF(AND(S79=1,('6. Trigger species (at site)'!G84/('5. Trigger species (global)'!G82)&gt;=0.001),'6. Trigger species (at site)'!C84&gt;4,'5. Trigger species (global)'!E82=lookups!$F$3),1,0)</f>
        <v>#DIV/0!</v>
      </c>
      <c r="AF79" s="28" t="e">
        <f>IF(AND(T79=1,('6. Trigger species (at site)'!E84/('5. Trigger species (global)'!I82)&gt;=0.002),'6. Trigger species (at site)'!C84&gt;9,'5. Trigger species (global)'!E82=lookups!$F$3),1,0)</f>
        <v>#DIV/0!</v>
      </c>
      <c r="AG79" s="28" t="e">
        <f>IF(AND(T79=1,('6. Trigger species (at site)'!F84/('5. Trigger species (global)'!H82)&gt;=0.002),'6. Trigger species (at site)'!D84&gt;9,'5. Trigger species (global)'!E82=lookups!$F$3),1,0)</f>
        <v>#DIV/0!</v>
      </c>
      <c r="AH79" s="28" t="e">
        <f>IF(AND(T79=1,('6. Trigger species (at site)'!G84/('5. Trigger species (global)'!G82)&gt;=0.002),'6. Trigger species (at site)'!C84&gt;9,'5. Trigger species (global)'!E82=lookups!$F$3),1,0)</f>
        <v>#DIV/0!</v>
      </c>
      <c r="AI79" s="3" t="e">
        <f>IF(AND(S79=1,('6. Trigger species (at site)'!E84/('5. Trigger species (global)'!I82)&gt;=0.95)),1,0)</f>
        <v>#DIV/0!</v>
      </c>
      <c r="AJ79" s="3" t="e">
        <f>IF(AND(S79=1,('6. Trigger species (at site)'!F84/('5. Trigger species (global)'!H82)&gt;=0.95)),1,0)</f>
        <v>#DIV/0!</v>
      </c>
      <c r="AK79" s="3" t="e">
        <f>IF(AND(S79=1,('6. Trigger species (at site)'!G84/('5. Trigger species (global)'!G82)&gt;=0.95)),1,0)</f>
        <v>#DIV/0!</v>
      </c>
      <c r="AL79" s="3" t="e">
        <f>IF(AND('6. Trigger species (at site)'!E84/('5. Trigger species (global)'!I82)&gt;=0.1,'6. Trigger species (at site)'!C84&gt;9,$R79=1),1,0)</f>
        <v>#DIV/0!</v>
      </c>
      <c r="AM79" s="3" t="e">
        <f>IF(AND('6. Trigger species (at site)'!F84/('5. Trigger species (global)'!H82)&gt;=0.1,'6. Trigger species (at site)'!D84&gt;9,$R79=1),1,0)</f>
        <v>#DIV/0!</v>
      </c>
      <c r="AN79" s="3" t="e">
        <f>IF(AND('6. Trigger species (at site)'!G84/('5. Trigger species (global)'!G82)&gt;=0.1,'6. Trigger species (at site)'!C84&gt;9,R79=1),1,0)</f>
        <v>#DIV/0!</v>
      </c>
      <c r="AO79" s="3" t="e">
        <f>IF(AND('5. Trigger species (global)'!$K82=lookups!$F$3,'6. Trigger species (at site)'!E84/('5. Trigger species (global)'!I82)&gt;=0.01,R79=1),1,0)</f>
        <v>#DIV/0!</v>
      </c>
      <c r="AP79" s="3" t="e">
        <f>IF(AND('5. Trigger species (global)'!$K82=lookups!$F$3,'6. Trigger species (at site)'!F84/('5. Trigger species (global)'!H82)&gt;=0.01,R79=1),1,0)</f>
        <v>#DIV/0!</v>
      </c>
      <c r="AQ79" s="3" t="e">
        <f>IF(AND('5. Trigger species (global)'!$K82=lookups!$F$3,'6. Trigger species (at site)'!G84/('5. Trigger species (global)'!G82)&gt;=0.01,R79=1),1,0)</f>
        <v>#DIV/0!</v>
      </c>
      <c r="AR79" s="3" t="e">
        <f>IF(AND(R79=1,BH79=$O$24,'5. Trigger species (global)'!L82=lookups!$F$3,'6. Trigger species (at site)'!E84/('5. Trigger species (global)'!I82)&gt;=0.005),1,0)</f>
        <v>#N/A</v>
      </c>
      <c r="AS79" s="3" t="e">
        <f>IF(AND(R79=1,BH79=$O$24,'5. Trigger species (global)'!L82=lookups!$F$3,'6. Trigger species (at site)'!F84/('5. Trigger species (global)'!H82)&gt;=0.005),1,0)</f>
        <v>#N/A</v>
      </c>
      <c r="AT79" s="3" t="e">
        <f>IF(AND(R79=1,BH79=$O$24,'5. Trigger species (global)'!L82=lookups!$F$3,'6. Trigger species (at site)'!G84/('5. Trigger species (global)'!G82)&gt;=0.005),1,0)</f>
        <v>#N/A</v>
      </c>
      <c r="AU79" s="3" t="e">
        <f>IF(AND('6. Trigger species (at site)'!C84&gt;=5,BH79=$O$25,'5. Trigger species (global)'!L82=lookups!$F$3),1,0)</f>
        <v>#N/A</v>
      </c>
      <c r="AV79" s="3">
        <f>IF(AND(R79=1,'6. Trigger species (at site)'!Y84=1),1,0)</f>
        <v>0</v>
      </c>
      <c r="AW79" s="3" t="e">
        <f>IF(AND('6. Trigger species (at site)'!Z84=1,'6. Trigger species (at site)'!E84/('5. Trigger species (global)'!I82)&gt;=0.01,'5. Trigger species (global)'!F82=lookups!$H$9),1,0)</f>
        <v>#DIV/0!</v>
      </c>
      <c r="AX79" s="3" t="e">
        <f>IF(AND('6. Trigger species (at site)'!Z84=1,'6. Trigger species (at site)'!F84/('5. Trigger species (global)'!H82)&gt;=0.01,'5. Trigger species (global)'!F82=lookups!$H$9),1,0)</f>
        <v>#DIV/0!</v>
      </c>
      <c r="AY79" s="3" t="e">
        <f>IF(AND('6. Trigger species (at site)'!Z84=1,'6. Trigger species (at site)'!G84/('5. Trigger species (global)'!G82)&gt;=0.01,'5. Trigger species (global)'!F82=lookups!$H$9),1,0)</f>
        <v>#DIV/0!</v>
      </c>
      <c r="AZ79" s="3">
        <f>IF(AND('6. Trigger species (at site)'!Z84=1,'6. Trigger species (at site)'!AA84=1,'5. Trigger species (global)'!F82=lookups!$H$9),1,0)</f>
        <v>0</v>
      </c>
      <c r="BA79" s="3" t="e">
        <f>IF(AND('6. Trigger species (at site)'!L84=lookups!$G$41,'6. Trigger species (at site)'!D84=lookups!$H$9,('6. Trigger species (at site)'!E84/('5. Trigger species (global)'!I82))&gt;=0.1),1,0)</f>
        <v>#DIV/0!</v>
      </c>
      <c r="BB79" s="3" t="e">
        <f>IF(AND('6. Trigger species (at site)'!L84=lookups!$G$41,'6. Trigger species (at site)'!D84=lookups!$H$9,('6. Trigger species (at site)'!F84/('5. Trigger species (global)'!H82))&gt;=0.1),1,0)</f>
        <v>#DIV/0!</v>
      </c>
      <c r="BC79" s="3" t="e">
        <f>IF(AND('6. Trigger species (at site)'!L84=lookups!$G$41,'6. Trigger species (at site)'!D84=lookups!$H$9,('6. Trigger species (at site)'!G84/('5. Trigger species (global)'!G82))&gt;=0.1),1,0)</f>
        <v>#DIV/0!</v>
      </c>
      <c r="BD79" s="3" t="e">
        <f>IF(AND('6. Trigger species (at site)'!L84=lookups!$G$42,'6. Trigger species (at site)'!D84=lookups!$H$9,('6. Trigger species (at site)'!E84/('5. Trigger species (global)'!I82))&gt;=0.1),1,0)</f>
        <v>#DIV/0!</v>
      </c>
      <c r="BE79" s="3" t="e">
        <f>IF(AND('6. Trigger species (at site)'!L84=lookups!$G$42,'6. Trigger species (at site)'!D84=lookups!$H$9,('6. Trigger species (at site)'!F84/('5. Trigger species (global)'!H82))&gt;=0.1),1,0)</f>
        <v>#DIV/0!</v>
      </c>
      <c r="BF79" s="3" t="e">
        <f>IF(AND('6. Trigger species (at site)'!L84=lookups!$G$42,'6. Trigger species (at site)'!D84=lookups!$H$9,('6. Trigger species (at site)'!G84/('5. Trigger species (global)'!G82))&gt;=0.1),1,0)</f>
        <v>#DIV/0!</v>
      </c>
      <c r="BG79" s="3">
        <f>'5. Trigger species (global)'!C82</f>
        <v>0</v>
      </c>
      <c r="BH79" s="3" t="e">
        <f t="shared" si="17"/>
        <v>#N/A</v>
      </c>
      <c r="CE79" s="3">
        <f>'5. Trigger species (global)'!F83</f>
        <v>0</v>
      </c>
      <c r="CF79" s="3">
        <f t="shared" si="14"/>
        <v>1</v>
      </c>
      <c r="CG79" s="3" t="str">
        <f>'6. Trigger species (at site)'!L85</f>
        <v>Regularly held by site</v>
      </c>
      <c r="CH79" s="3">
        <f t="shared" si="15"/>
        <v>1</v>
      </c>
      <c r="CI79" s="3">
        <f t="shared" si="16"/>
        <v>0</v>
      </c>
    </row>
    <row r="80" spans="1:87" x14ac:dyDescent="0.25">
      <c r="A80" s="3" t="s">
        <v>101</v>
      </c>
      <c r="L80" s="3" t="s">
        <v>784</v>
      </c>
      <c r="R80" s="3">
        <f>'6. Trigger species (at site)'!X85</f>
        <v>1</v>
      </c>
      <c r="S80" s="3">
        <f>IF(OR('5. Trigger species (global)'!D83=lookups!$E$43,'5. Trigger species (global)'!D83=lookups!$E$44),1,0)</f>
        <v>0</v>
      </c>
      <c r="T80" s="3">
        <f>IF('5. Trigger species (global)'!D83=lookups!$E$42,1,0)</f>
        <v>0</v>
      </c>
      <c r="U80" s="3">
        <f>IF(AND(S80=1,'5. Trigger species (global)'!$E$5=lookups!$H$3),1,0)</f>
        <v>0</v>
      </c>
      <c r="V80" s="3">
        <f>IF(AND(T80=1,'5. Trigger species (global)'!$E$5=lookups!$H$3),1,0)</f>
        <v>0</v>
      </c>
      <c r="W80" s="3" t="e">
        <f>IF(AND(S80=1,('6. Trigger species (at site)'!E85/(('5. Trigger species (global)'!I83))&gt;=0.005),'6. Trigger species (at site)'!C85&gt;4),1,0)</f>
        <v>#DIV/0!</v>
      </c>
      <c r="X80" s="28" t="e">
        <f>IF(AND(S80=1,('6. Trigger species (at site)'!F85/(('5. Trigger species (global)'!H83))&gt;=0.005),'6. Trigger species (at site)'!C85&gt;4),1,0)</f>
        <v>#DIV/0!</v>
      </c>
      <c r="Y80" s="3" t="e">
        <f>IF(AND(S80=1,('6. Trigger species (at site)'!G85/('5. Trigger species (global)'!G83)&gt;=0.005),'6. Trigger species (at site)'!C85&gt;4),1,0)</f>
        <v>#DIV/0!</v>
      </c>
      <c r="Z80" s="28" t="e">
        <f>IF(AND(T80=1,('6. Trigger species (at site)'!E85/('5. Trigger species (global)'!I83)&gt;=0.01),'6. Trigger species (at site)'!C85&gt;9),1,0)</f>
        <v>#DIV/0!</v>
      </c>
      <c r="AA80" s="28" t="e">
        <f>IF(AND(T80=1,('6. Trigger species (at site)'!F85/('5. Trigger species (global)'!H83)&gt;=0.01),'6. Trigger species (at site)'!C85&gt;9),1,0)</f>
        <v>#DIV/0!</v>
      </c>
      <c r="AB80" s="28" t="e">
        <f>IF(AND(T80=1,('6. Trigger species (at site)'!G85/('5. Trigger species (global)'!G83)&gt;=0.01),'6. Trigger species (at site)'!C85&gt;9),1,0)</f>
        <v>#DIV/0!</v>
      </c>
      <c r="AC80" s="3" t="e">
        <f>IF(AND(S80=1,('6. Trigger species (at site)'!E85/('5. Trigger species (global)'!I83)&gt;=0.001),'6. Trigger species (at site)'!C85&gt;4,'5. Trigger species (global)'!E83=lookups!$F$3),1,0)</f>
        <v>#DIV/0!</v>
      </c>
      <c r="AD80" s="28" t="e">
        <f>IF(AND(S80=1,('6. Trigger species (at site)'!F85/('5. Trigger species (global)'!H83)&gt;=0.001),'6. Trigger species (at site)'!D85&gt;4,'5. Trigger species (global)'!E83=lookups!$F$3),1,0)</f>
        <v>#DIV/0!</v>
      </c>
      <c r="AE80" s="3" t="e">
        <f>IF(AND(S80=1,('6. Trigger species (at site)'!G85/('5. Trigger species (global)'!G83)&gt;=0.001),'6. Trigger species (at site)'!C85&gt;4,'5. Trigger species (global)'!E83=lookups!$F$3),1,0)</f>
        <v>#DIV/0!</v>
      </c>
      <c r="AF80" s="28" t="e">
        <f>IF(AND(T80=1,('6. Trigger species (at site)'!E85/('5. Trigger species (global)'!I83)&gt;=0.002),'6. Trigger species (at site)'!C85&gt;9,'5. Trigger species (global)'!E83=lookups!$F$3),1,0)</f>
        <v>#DIV/0!</v>
      </c>
      <c r="AG80" s="28" t="e">
        <f>IF(AND(T80=1,('6. Trigger species (at site)'!F85/('5. Trigger species (global)'!H83)&gt;=0.002),'6. Trigger species (at site)'!D85&gt;9,'5. Trigger species (global)'!E83=lookups!$F$3),1,0)</f>
        <v>#DIV/0!</v>
      </c>
      <c r="AH80" s="28" t="e">
        <f>IF(AND(T80=1,('6. Trigger species (at site)'!G85/('5. Trigger species (global)'!G83)&gt;=0.002),'6. Trigger species (at site)'!C85&gt;9,'5. Trigger species (global)'!E83=lookups!$F$3),1,0)</f>
        <v>#DIV/0!</v>
      </c>
      <c r="AI80" s="3" t="e">
        <f>IF(AND(S80=1,('6. Trigger species (at site)'!E85/('5. Trigger species (global)'!I83)&gt;=0.95)),1,0)</f>
        <v>#DIV/0!</v>
      </c>
      <c r="AJ80" s="3" t="e">
        <f>IF(AND(S80=1,('6. Trigger species (at site)'!F85/('5. Trigger species (global)'!H83)&gt;=0.95)),1,0)</f>
        <v>#DIV/0!</v>
      </c>
      <c r="AK80" s="3" t="e">
        <f>IF(AND(S80=1,('6. Trigger species (at site)'!G85/('5. Trigger species (global)'!G83)&gt;=0.95)),1,0)</f>
        <v>#DIV/0!</v>
      </c>
      <c r="AL80" s="3" t="e">
        <f>IF(AND('6. Trigger species (at site)'!E85/('5. Trigger species (global)'!I83)&gt;=0.1,'6. Trigger species (at site)'!C85&gt;9,$R80=1),1,0)</f>
        <v>#DIV/0!</v>
      </c>
      <c r="AM80" s="3" t="e">
        <f>IF(AND('6. Trigger species (at site)'!F85/('5. Trigger species (global)'!H83)&gt;=0.1,'6. Trigger species (at site)'!D85&gt;9,$R80=1),1,0)</f>
        <v>#DIV/0!</v>
      </c>
      <c r="AN80" s="3" t="e">
        <f>IF(AND('6. Trigger species (at site)'!G85/('5. Trigger species (global)'!G83)&gt;=0.1,'6. Trigger species (at site)'!C85&gt;9,R80=1),1,0)</f>
        <v>#DIV/0!</v>
      </c>
      <c r="AO80" s="3" t="e">
        <f>IF(AND('5. Trigger species (global)'!$K83=lookups!$F$3,'6. Trigger species (at site)'!E85/('5. Trigger species (global)'!I83)&gt;=0.01,R80=1),1,0)</f>
        <v>#DIV/0!</v>
      </c>
      <c r="AP80" s="3" t="e">
        <f>IF(AND('5. Trigger species (global)'!$K83=lookups!$F$3,'6. Trigger species (at site)'!F85/('5. Trigger species (global)'!H83)&gt;=0.01,R80=1),1,0)</f>
        <v>#DIV/0!</v>
      </c>
      <c r="AQ80" s="3" t="e">
        <f>IF(AND('5. Trigger species (global)'!$K83=lookups!$F$3,'6. Trigger species (at site)'!G85/('5. Trigger species (global)'!G83)&gt;=0.01,R80=1),1,0)</f>
        <v>#DIV/0!</v>
      </c>
      <c r="AR80" s="3" t="e">
        <f>IF(AND(R80=1,BH80=$O$24,'5. Trigger species (global)'!L83=lookups!$F$3,'6. Trigger species (at site)'!E85/('5. Trigger species (global)'!I83)&gt;=0.005),1,0)</f>
        <v>#N/A</v>
      </c>
      <c r="AS80" s="3" t="e">
        <f>IF(AND(R80=1,BH80=$O$24,'5. Trigger species (global)'!L83=lookups!$F$3,'6. Trigger species (at site)'!F85/('5. Trigger species (global)'!H83)&gt;=0.005),1,0)</f>
        <v>#N/A</v>
      </c>
      <c r="AT80" s="3" t="e">
        <f>IF(AND(R80=1,BH80=$O$24,'5. Trigger species (global)'!L83=lookups!$F$3,'6. Trigger species (at site)'!G85/('5. Trigger species (global)'!G83)&gt;=0.005),1,0)</f>
        <v>#N/A</v>
      </c>
      <c r="AU80" s="3" t="e">
        <f>IF(AND('6. Trigger species (at site)'!C85&gt;=5,BH80=$O$25,'5. Trigger species (global)'!L83=lookups!$F$3),1,0)</f>
        <v>#N/A</v>
      </c>
      <c r="AV80" s="3">
        <f>IF(AND(R80=1,'6. Trigger species (at site)'!Y85=1),1,0)</f>
        <v>0</v>
      </c>
      <c r="AW80" s="3" t="e">
        <f>IF(AND('6. Trigger species (at site)'!Z85=1,'6. Trigger species (at site)'!E85/('5. Trigger species (global)'!I83)&gt;=0.01,'5. Trigger species (global)'!F83=lookups!$H$9),1,0)</f>
        <v>#DIV/0!</v>
      </c>
      <c r="AX80" s="3" t="e">
        <f>IF(AND('6. Trigger species (at site)'!Z85=1,'6. Trigger species (at site)'!F85/('5. Trigger species (global)'!H83)&gt;=0.01,'5. Trigger species (global)'!F83=lookups!$H$9),1,0)</f>
        <v>#DIV/0!</v>
      </c>
      <c r="AY80" s="3" t="e">
        <f>IF(AND('6. Trigger species (at site)'!Z85=1,'6. Trigger species (at site)'!G85/('5. Trigger species (global)'!G83)&gt;=0.01,'5. Trigger species (global)'!F83=lookups!$H$9),1,0)</f>
        <v>#DIV/0!</v>
      </c>
      <c r="AZ80" s="3">
        <f>IF(AND('6. Trigger species (at site)'!Z85=1,'6. Trigger species (at site)'!AA85=1,'5. Trigger species (global)'!F83=lookups!$H$9),1,0)</f>
        <v>0</v>
      </c>
      <c r="BA80" s="3" t="e">
        <f>IF(AND('6. Trigger species (at site)'!L85=lookups!$G$41,'6. Trigger species (at site)'!D85=lookups!$H$9,('6. Trigger species (at site)'!E85/('5. Trigger species (global)'!I83))&gt;=0.1),1,0)</f>
        <v>#DIV/0!</v>
      </c>
      <c r="BB80" s="3" t="e">
        <f>IF(AND('6. Trigger species (at site)'!L85=lookups!$G$41,'6. Trigger species (at site)'!D85=lookups!$H$9,('6. Trigger species (at site)'!F85/('5. Trigger species (global)'!H83))&gt;=0.1),1,0)</f>
        <v>#DIV/0!</v>
      </c>
      <c r="BC80" s="3" t="e">
        <f>IF(AND('6. Trigger species (at site)'!L85=lookups!$G$41,'6. Trigger species (at site)'!D85=lookups!$H$9,('6. Trigger species (at site)'!G85/('5. Trigger species (global)'!G83))&gt;=0.1),1,0)</f>
        <v>#DIV/0!</v>
      </c>
      <c r="BD80" s="3" t="e">
        <f>IF(AND('6. Trigger species (at site)'!L85=lookups!$G$42,'6. Trigger species (at site)'!D85=lookups!$H$9,('6. Trigger species (at site)'!E85/('5. Trigger species (global)'!I83))&gt;=0.1),1,0)</f>
        <v>#DIV/0!</v>
      </c>
      <c r="BE80" s="3" t="e">
        <f>IF(AND('6. Trigger species (at site)'!L85=lookups!$G$42,'6. Trigger species (at site)'!D85=lookups!$H$9,('6. Trigger species (at site)'!F85/('5. Trigger species (global)'!H83))&gt;=0.1),1,0)</f>
        <v>#DIV/0!</v>
      </c>
      <c r="BF80" s="3" t="e">
        <f>IF(AND('6. Trigger species (at site)'!L85=lookups!$G$42,'6. Trigger species (at site)'!D85=lookups!$H$9,('6. Trigger species (at site)'!G85/('5. Trigger species (global)'!G83))&gt;=0.1),1,0)</f>
        <v>#DIV/0!</v>
      </c>
      <c r="BG80" s="3">
        <f>'5. Trigger species (global)'!C83</f>
        <v>0</v>
      </c>
      <c r="BH80" s="3" t="e">
        <f t="shared" si="17"/>
        <v>#N/A</v>
      </c>
      <c r="CE80" s="3">
        <f>'5. Trigger species (global)'!F84</f>
        <v>0</v>
      </c>
      <c r="CF80" s="3">
        <f t="shared" si="14"/>
        <v>1</v>
      </c>
      <c r="CG80" s="3" t="str">
        <f>'6. Trigger species (at site)'!L86</f>
        <v>Regularly held by site</v>
      </c>
      <c r="CH80" s="3">
        <f t="shared" si="15"/>
        <v>1</v>
      </c>
      <c r="CI80" s="3">
        <f t="shared" si="16"/>
        <v>0</v>
      </c>
    </row>
    <row r="81" spans="1:87" x14ac:dyDescent="0.25">
      <c r="A81" s="3" t="s">
        <v>102</v>
      </c>
      <c r="E81" s="3" t="s">
        <v>748</v>
      </c>
      <c r="L81" s="3" t="s">
        <v>785</v>
      </c>
      <c r="R81" s="3">
        <f>'6. Trigger species (at site)'!X86</f>
        <v>1</v>
      </c>
      <c r="S81" s="3">
        <f>IF(OR('5. Trigger species (global)'!D84=lookups!$E$43,'5. Trigger species (global)'!D84=lookups!$E$44),1,0)</f>
        <v>0</v>
      </c>
      <c r="T81" s="3">
        <f>IF('5. Trigger species (global)'!D84=lookups!$E$42,1,0)</f>
        <v>0</v>
      </c>
      <c r="U81" s="3">
        <f>IF(AND(S81=1,'5. Trigger species (global)'!$E$5=lookups!$H$3),1,0)</f>
        <v>0</v>
      </c>
      <c r="V81" s="3">
        <f>IF(AND(T81=1,'5. Trigger species (global)'!$E$5=lookups!$H$3),1,0)</f>
        <v>0</v>
      </c>
      <c r="W81" s="3" t="e">
        <f>IF(AND(S81=1,('6. Trigger species (at site)'!E86/(('5. Trigger species (global)'!I84))&gt;=0.005),'6. Trigger species (at site)'!C86&gt;4),1,0)</f>
        <v>#DIV/0!</v>
      </c>
      <c r="X81" s="28" t="e">
        <f>IF(AND(S81=1,('6. Trigger species (at site)'!F86/(('5. Trigger species (global)'!H84))&gt;=0.005),'6. Trigger species (at site)'!C86&gt;4),1,0)</f>
        <v>#DIV/0!</v>
      </c>
      <c r="Y81" s="3" t="e">
        <f>IF(AND(S81=1,('6. Trigger species (at site)'!G86/('5. Trigger species (global)'!G84)&gt;=0.005),'6. Trigger species (at site)'!C86&gt;4),1,0)</f>
        <v>#DIV/0!</v>
      </c>
      <c r="Z81" s="28" t="e">
        <f>IF(AND(T81=1,('6. Trigger species (at site)'!E86/('5. Trigger species (global)'!I84)&gt;=0.01),'6. Trigger species (at site)'!C86&gt;9),1,0)</f>
        <v>#DIV/0!</v>
      </c>
      <c r="AA81" s="28" t="e">
        <f>IF(AND(T81=1,('6. Trigger species (at site)'!F86/('5. Trigger species (global)'!H84)&gt;=0.01),'6. Trigger species (at site)'!C86&gt;9),1,0)</f>
        <v>#DIV/0!</v>
      </c>
      <c r="AB81" s="28" t="e">
        <f>IF(AND(T81=1,('6. Trigger species (at site)'!G86/('5. Trigger species (global)'!G84)&gt;=0.01),'6. Trigger species (at site)'!C86&gt;9),1,0)</f>
        <v>#DIV/0!</v>
      </c>
      <c r="AC81" s="3" t="e">
        <f>IF(AND(S81=1,('6. Trigger species (at site)'!E86/('5. Trigger species (global)'!I84)&gt;=0.001),'6. Trigger species (at site)'!C86&gt;4,'5. Trigger species (global)'!E84=lookups!$F$3),1,0)</f>
        <v>#DIV/0!</v>
      </c>
      <c r="AD81" s="28" t="e">
        <f>IF(AND(S81=1,('6. Trigger species (at site)'!F86/('5. Trigger species (global)'!H84)&gt;=0.001),'6. Trigger species (at site)'!D86&gt;4,'5. Trigger species (global)'!E84=lookups!$F$3),1,0)</f>
        <v>#DIV/0!</v>
      </c>
      <c r="AE81" s="3" t="e">
        <f>IF(AND(S81=1,('6. Trigger species (at site)'!G86/('5. Trigger species (global)'!G84)&gt;=0.001),'6. Trigger species (at site)'!C86&gt;4,'5. Trigger species (global)'!E84=lookups!$F$3),1,0)</f>
        <v>#DIV/0!</v>
      </c>
      <c r="AF81" s="28" t="e">
        <f>IF(AND(T81=1,('6. Trigger species (at site)'!E86/('5. Trigger species (global)'!I84)&gt;=0.002),'6. Trigger species (at site)'!C86&gt;9,'5. Trigger species (global)'!E84=lookups!$F$3),1,0)</f>
        <v>#DIV/0!</v>
      </c>
      <c r="AG81" s="28" t="e">
        <f>IF(AND(T81=1,('6. Trigger species (at site)'!F86/('5. Trigger species (global)'!H84)&gt;=0.002),'6. Trigger species (at site)'!D86&gt;9,'5. Trigger species (global)'!E84=lookups!$F$3),1,0)</f>
        <v>#DIV/0!</v>
      </c>
      <c r="AH81" s="28" t="e">
        <f>IF(AND(T81=1,('6. Trigger species (at site)'!G86/('5. Trigger species (global)'!G84)&gt;=0.002),'6. Trigger species (at site)'!C86&gt;9,'5. Trigger species (global)'!E84=lookups!$F$3),1,0)</f>
        <v>#DIV/0!</v>
      </c>
      <c r="AI81" s="3" t="e">
        <f>IF(AND(S81=1,('6. Trigger species (at site)'!E86/('5. Trigger species (global)'!I84)&gt;=0.95)),1,0)</f>
        <v>#DIV/0!</v>
      </c>
      <c r="AJ81" s="3" t="e">
        <f>IF(AND(S81=1,('6. Trigger species (at site)'!F86/('5. Trigger species (global)'!H84)&gt;=0.95)),1,0)</f>
        <v>#DIV/0!</v>
      </c>
      <c r="AK81" s="3" t="e">
        <f>IF(AND(S81=1,('6. Trigger species (at site)'!G86/('5. Trigger species (global)'!G84)&gt;=0.95)),1,0)</f>
        <v>#DIV/0!</v>
      </c>
      <c r="AL81" s="3" t="e">
        <f>IF(AND('6. Trigger species (at site)'!E86/('5. Trigger species (global)'!I84)&gt;=0.1,'6. Trigger species (at site)'!C86&gt;9,$R81=1),1,0)</f>
        <v>#DIV/0!</v>
      </c>
      <c r="AM81" s="3" t="e">
        <f>IF(AND('6. Trigger species (at site)'!F86/('5. Trigger species (global)'!H84)&gt;=0.1,'6. Trigger species (at site)'!D86&gt;9,$R81=1),1,0)</f>
        <v>#DIV/0!</v>
      </c>
      <c r="AN81" s="3" t="e">
        <f>IF(AND('6. Trigger species (at site)'!G86/('5. Trigger species (global)'!G84)&gt;=0.1,'6. Trigger species (at site)'!C86&gt;9,R81=1),1,0)</f>
        <v>#DIV/0!</v>
      </c>
      <c r="AO81" s="3" t="e">
        <f>IF(AND('5. Trigger species (global)'!$K84=lookups!$F$3,'6. Trigger species (at site)'!E86/('5. Trigger species (global)'!I84)&gt;=0.01,R81=1),1,0)</f>
        <v>#DIV/0!</v>
      </c>
      <c r="AP81" s="3" t="e">
        <f>IF(AND('5. Trigger species (global)'!$K84=lookups!$F$3,'6. Trigger species (at site)'!F86/('5. Trigger species (global)'!H84)&gt;=0.01,R81=1),1,0)</f>
        <v>#DIV/0!</v>
      </c>
      <c r="AQ81" s="3" t="e">
        <f>IF(AND('5. Trigger species (global)'!$K84=lookups!$F$3,'6. Trigger species (at site)'!G86/('5. Trigger species (global)'!G84)&gt;=0.01,R81=1),1,0)</f>
        <v>#DIV/0!</v>
      </c>
      <c r="AR81" s="3" t="e">
        <f>IF(AND(R81=1,BH81=$O$24,'5. Trigger species (global)'!L84=lookups!$F$3,'6. Trigger species (at site)'!E86/('5. Trigger species (global)'!I84)&gt;=0.005),1,0)</f>
        <v>#N/A</v>
      </c>
      <c r="AS81" s="3" t="e">
        <f>IF(AND(R81=1,BH81=$O$24,'5. Trigger species (global)'!L84=lookups!$F$3,'6. Trigger species (at site)'!F86/('5. Trigger species (global)'!H84)&gt;=0.005),1,0)</f>
        <v>#N/A</v>
      </c>
      <c r="AT81" s="3" t="e">
        <f>IF(AND(R81=1,BH81=$O$24,'5. Trigger species (global)'!L84=lookups!$F$3,'6. Trigger species (at site)'!G86/('5. Trigger species (global)'!G84)&gt;=0.005),1,0)</f>
        <v>#N/A</v>
      </c>
      <c r="AU81" s="3" t="e">
        <f>IF(AND('6. Trigger species (at site)'!C86&gt;=5,BH81=$O$25,'5. Trigger species (global)'!L84=lookups!$F$3),1,0)</f>
        <v>#N/A</v>
      </c>
      <c r="AV81" s="3">
        <f>IF(AND(R81=1,'6. Trigger species (at site)'!Y86=1),1,0)</f>
        <v>0</v>
      </c>
      <c r="AW81" s="3" t="e">
        <f>IF(AND('6. Trigger species (at site)'!Z86=1,'6. Trigger species (at site)'!E86/('5. Trigger species (global)'!I84)&gt;=0.01,'5. Trigger species (global)'!F84=lookups!$H$9),1,0)</f>
        <v>#DIV/0!</v>
      </c>
      <c r="AX81" s="3" t="e">
        <f>IF(AND('6. Trigger species (at site)'!Z86=1,'6. Trigger species (at site)'!F86/('5. Trigger species (global)'!H84)&gt;=0.01,'5. Trigger species (global)'!F84=lookups!$H$9),1,0)</f>
        <v>#DIV/0!</v>
      </c>
      <c r="AY81" s="3" t="e">
        <f>IF(AND('6. Trigger species (at site)'!Z86=1,'6. Trigger species (at site)'!G86/('5. Trigger species (global)'!G84)&gt;=0.01,'5. Trigger species (global)'!F84=lookups!$H$9),1,0)</f>
        <v>#DIV/0!</v>
      </c>
      <c r="AZ81" s="3">
        <f>IF(AND('6. Trigger species (at site)'!Z86=1,'6. Trigger species (at site)'!AA86=1,'5. Trigger species (global)'!F84=lookups!$H$9),1,0)</f>
        <v>0</v>
      </c>
      <c r="BA81" s="3" t="e">
        <f>IF(AND('6. Trigger species (at site)'!L86=lookups!$G$41,'6. Trigger species (at site)'!D86=lookups!$H$9,('6. Trigger species (at site)'!E86/('5. Trigger species (global)'!I84))&gt;=0.1),1,0)</f>
        <v>#DIV/0!</v>
      </c>
      <c r="BB81" s="3" t="e">
        <f>IF(AND('6. Trigger species (at site)'!L86=lookups!$G$41,'6. Trigger species (at site)'!D86=lookups!$H$9,('6. Trigger species (at site)'!F86/('5. Trigger species (global)'!H84))&gt;=0.1),1,0)</f>
        <v>#DIV/0!</v>
      </c>
      <c r="BC81" s="3" t="e">
        <f>IF(AND('6. Trigger species (at site)'!L86=lookups!$G$41,'6. Trigger species (at site)'!D86=lookups!$H$9,('6. Trigger species (at site)'!G86/('5. Trigger species (global)'!G84))&gt;=0.1),1,0)</f>
        <v>#DIV/0!</v>
      </c>
      <c r="BD81" s="3" t="e">
        <f>IF(AND('6. Trigger species (at site)'!L86=lookups!$G$42,'6. Trigger species (at site)'!D86=lookups!$H$9,('6. Trigger species (at site)'!E86/('5. Trigger species (global)'!I84))&gt;=0.1),1,0)</f>
        <v>#DIV/0!</v>
      </c>
      <c r="BE81" s="3" t="e">
        <f>IF(AND('6. Trigger species (at site)'!L86=lookups!$G$42,'6. Trigger species (at site)'!D86=lookups!$H$9,('6. Trigger species (at site)'!F86/('5. Trigger species (global)'!H84))&gt;=0.1),1,0)</f>
        <v>#DIV/0!</v>
      </c>
      <c r="BF81" s="3" t="e">
        <f>IF(AND('6. Trigger species (at site)'!L86=lookups!$G$42,'6. Trigger species (at site)'!D86=lookups!$H$9,('6. Trigger species (at site)'!G86/('5. Trigger species (global)'!G84))&gt;=0.1),1,0)</f>
        <v>#DIV/0!</v>
      </c>
      <c r="BG81" s="3">
        <f>'5. Trigger species (global)'!C84</f>
        <v>0</v>
      </c>
      <c r="BH81" s="3" t="e">
        <f t="shared" si="17"/>
        <v>#N/A</v>
      </c>
      <c r="CE81" s="3">
        <f>'5. Trigger species (global)'!F85</f>
        <v>0</v>
      </c>
      <c r="CF81" s="3">
        <f t="shared" si="14"/>
        <v>1</v>
      </c>
      <c r="CG81" s="3" t="str">
        <f>'6. Trigger species (at site)'!L87</f>
        <v>Regularly held by site</v>
      </c>
      <c r="CH81" s="3">
        <f t="shared" si="15"/>
        <v>1</v>
      </c>
      <c r="CI81" s="3">
        <f t="shared" si="16"/>
        <v>0</v>
      </c>
    </row>
    <row r="82" spans="1:87" x14ac:dyDescent="0.25">
      <c r="A82" s="3" t="s">
        <v>103</v>
      </c>
      <c r="E82" s="3" t="s">
        <v>755</v>
      </c>
      <c r="L82" s="3" t="s">
        <v>780</v>
      </c>
      <c r="R82" s="3">
        <f>'6. Trigger species (at site)'!X87</f>
        <v>1</v>
      </c>
      <c r="S82" s="3">
        <f>IF(OR('5. Trigger species (global)'!D85=lookups!$E$43,'5. Trigger species (global)'!D85=lookups!$E$44),1,0)</f>
        <v>0</v>
      </c>
      <c r="T82" s="3">
        <f>IF('5. Trigger species (global)'!D85=lookups!$E$42,1,0)</f>
        <v>0</v>
      </c>
      <c r="U82" s="3">
        <f>IF(AND(S82=1,'5. Trigger species (global)'!$E$5=lookups!$H$3),1,0)</f>
        <v>0</v>
      </c>
      <c r="V82" s="3">
        <f>IF(AND(T82=1,'5. Trigger species (global)'!$E$5=lookups!$H$3),1,0)</f>
        <v>0</v>
      </c>
      <c r="W82" s="3" t="e">
        <f>IF(AND(S82=1,('6. Trigger species (at site)'!E87/(('5. Trigger species (global)'!I85))&gt;=0.005),'6. Trigger species (at site)'!C87&gt;4),1,0)</f>
        <v>#DIV/0!</v>
      </c>
      <c r="X82" s="28" t="e">
        <f>IF(AND(S82=1,('6. Trigger species (at site)'!F87/(('5. Trigger species (global)'!H85))&gt;=0.005),'6. Trigger species (at site)'!C87&gt;4),1,0)</f>
        <v>#DIV/0!</v>
      </c>
      <c r="Y82" s="3" t="e">
        <f>IF(AND(S82=1,('6. Trigger species (at site)'!G87/('5. Trigger species (global)'!G85)&gt;=0.005),'6. Trigger species (at site)'!C87&gt;4),1,0)</f>
        <v>#DIV/0!</v>
      </c>
      <c r="Z82" s="28" t="e">
        <f>IF(AND(T82=1,('6. Trigger species (at site)'!E87/('5. Trigger species (global)'!I85)&gt;=0.01),'6. Trigger species (at site)'!C87&gt;9),1,0)</f>
        <v>#DIV/0!</v>
      </c>
      <c r="AA82" s="28" t="e">
        <f>IF(AND(T82=1,('6. Trigger species (at site)'!F87/('5. Trigger species (global)'!H85)&gt;=0.01),'6. Trigger species (at site)'!C87&gt;9),1,0)</f>
        <v>#DIV/0!</v>
      </c>
      <c r="AB82" s="28" t="e">
        <f>IF(AND(T82=1,('6. Trigger species (at site)'!G87/('5. Trigger species (global)'!G85)&gt;=0.01),'6. Trigger species (at site)'!C87&gt;9),1,0)</f>
        <v>#DIV/0!</v>
      </c>
      <c r="AC82" s="3" t="e">
        <f>IF(AND(S82=1,('6. Trigger species (at site)'!E87/('5. Trigger species (global)'!I85)&gt;=0.001),'6. Trigger species (at site)'!C87&gt;4,'5. Trigger species (global)'!E85=lookups!$F$3),1,0)</f>
        <v>#DIV/0!</v>
      </c>
      <c r="AD82" s="28" t="e">
        <f>IF(AND(S82=1,('6. Trigger species (at site)'!F87/('5. Trigger species (global)'!H85)&gt;=0.001),'6. Trigger species (at site)'!D87&gt;4,'5. Trigger species (global)'!E85=lookups!$F$3),1,0)</f>
        <v>#DIV/0!</v>
      </c>
      <c r="AE82" s="3" t="e">
        <f>IF(AND(S82=1,('6. Trigger species (at site)'!G87/('5. Trigger species (global)'!G85)&gt;=0.001),'6. Trigger species (at site)'!C87&gt;4,'5. Trigger species (global)'!E85=lookups!$F$3),1,0)</f>
        <v>#DIV/0!</v>
      </c>
      <c r="AF82" s="28" t="e">
        <f>IF(AND(T82=1,('6. Trigger species (at site)'!E87/('5. Trigger species (global)'!I85)&gt;=0.002),'6. Trigger species (at site)'!C87&gt;9,'5. Trigger species (global)'!E85=lookups!$F$3),1,0)</f>
        <v>#DIV/0!</v>
      </c>
      <c r="AG82" s="28" t="e">
        <f>IF(AND(T82=1,('6. Trigger species (at site)'!F87/('5. Trigger species (global)'!H85)&gt;=0.002),'6. Trigger species (at site)'!D87&gt;9,'5. Trigger species (global)'!E85=lookups!$F$3),1,0)</f>
        <v>#DIV/0!</v>
      </c>
      <c r="AH82" s="28" t="e">
        <f>IF(AND(T82=1,('6. Trigger species (at site)'!G87/('5. Trigger species (global)'!G85)&gt;=0.002),'6. Trigger species (at site)'!C87&gt;9,'5. Trigger species (global)'!E85=lookups!$F$3),1,0)</f>
        <v>#DIV/0!</v>
      </c>
      <c r="AI82" s="3" t="e">
        <f>IF(AND(S82=1,('6. Trigger species (at site)'!E87/('5. Trigger species (global)'!I85)&gt;=0.95)),1,0)</f>
        <v>#DIV/0!</v>
      </c>
      <c r="AJ82" s="3" t="e">
        <f>IF(AND(S82=1,('6. Trigger species (at site)'!F87/('5. Trigger species (global)'!H85)&gt;=0.95)),1,0)</f>
        <v>#DIV/0!</v>
      </c>
      <c r="AK82" s="3" t="e">
        <f>IF(AND(S82=1,('6. Trigger species (at site)'!G87/('5. Trigger species (global)'!G85)&gt;=0.95)),1,0)</f>
        <v>#DIV/0!</v>
      </c>
      <c r="AL82" s="3" t="e">
        <f>IF(AND('6. Trigger species (at site)'!E87/('5. Trigger species (global)'!I85)&gt;=0.1,'6. Trigger species (at site)'!C87&gt;9,$R82=1),1,0)</f>
        <v>#DIV/0!</v>
      </c>
      <c r="AM82" s="3" t="e">
        <f>IF(AND('6. Trigger species (at site)'!F87/('5. Trigger species (global)'!H85)&gt;=0.1,'6. Trigger species (at site)'!D87&gt;9,$R82=1),1,0)</f>
        <v>#DIV/0!</v>
      </c>
      <c r="AN82" s="3" t="e">
        <f>IF(AND('6. Trigger species (at site)'!G87/('5. Trigger species (global)'!G85)&gt;=0.1,'6. Trigger species (at site)'!C87&gt;9,R82=1),1,0)</f>
        <v>#DIV/0!</v>
      </c>
      <c r="AO82" s="3" t="e">
        <f>IF(AND('5. Trigger species (global)'!$K85=lookups!$F$3,'6. Trigger species (at site)'!E87/('5. Trigger species (global)'!I85)&gt;=0.01,R82=1),1,0)</f>
        <v>#DIV/0!</v>
      </c>
      <c r="AP82" s="3" t="e">
        <f>IF(AND('5. Trigger species (global)'!$K85=lookups!$F$3,'6. Trigger species (at site)'!F87/('5. Trigger species (global)'!H85)&gt;=0.01,R82=1),1,0)</f>
        <v>#DIV/0!</v>
      </c>
      <c r="AQ82" s="3" t="e">
        <f>IF(AND('5. Trigger species (global)'!$K85=lookups!$F$3,'6. Trigger species (at site)'!G87/('5. Trigger species (global)'!G85)&gt;=0.01,R82=1),1,0)</f>
        <v>#DIV/0!</v>
      </c>
      <c r="AR82" s="3" t="e">
        <f>IF(AND(R82=1,BH82=$O$24,'5. Trigger species (global)'!L85=lookups!$F$3,'6. Trigger species (at site)'!E87/('5. Trigger species (global)'!I85)&gt;=0.005),1,0)</f>
        <v>#N/A</v>
      </c>
      <c r="AS82" s="3" t="e">
        <f>IF(AND(R82=1,BH82=$O$24,'5. Trigger species (global)'!L85=lookups!$F$3,'6. Trigger species (at site)'!F87/('5. Trigger species (global)'!H85)&gt;=0.005),1,0)</f>
        <v>#N/A</v>
      </c>
      <c r="AT82" s="3" t="e">
        <f>IF(AND(R82=1,BH82=$O$24,'5. Trigger species (global)'!L85=lookups!$F$3,'6. Trigger species (at site)'!G87/('5. Trigger species (global)'!G85)&gt;=0.005),1,0)</f>
        <v>#N/A</v>
      </c>
      <c r="AU82" s="3" t="e">
        <f>IF(AND('6. Trigger species (at site)'!C87&gt;=5,BH82=$O$25,'5. Trigger species (global)'!L85=lookups!$F$3),1,0)</f>
        <v>#N/A</v>
      </c>
      <c r="AV82" s="3">
        <f>IF(AND(R82=1,'6. Trigger species (at site)'!Y87=1),1,0)</f>
        <v>0</v>
      </c>
      <c r="AW82" s="3" t="e">
        <f>IF(AND('6. Trigger species (at site)'!Z87=1,'6. Trigger species (at site)'!E87/('5. Trigger species (global)'!I85)&gt;=0.01,'5. Trigger species (global)'!F85=lookups!$H$9),1,0)</f>
        <v>#DIV/0!</v>
      </c>
      <c r="AX82" s="3" t="e">
        <f>IF(AND('6. Trigger species (at site)'!Z87=1,'6. Trigger species (at site)'!F87/('5. Trigger species (global)'!H85)&gt;=0.01,'5. Trigger species (global)'!F85=lookups!$H$9),1,0)</f>
        <v>#DIV/0!</v>
      </c>
      <c r="AY82" s="3" t="e">
        <f>IF(AND('6. Trigger species (at site)'!Z87=1,'6. Trigger species (at site)'!G87/('5. Trigger species (global)'!G85)&gt;=0.01,'5. Trigger species (global)'!F85=lookups!$H$9),1,0)</f>
        <v>#DIV/0!</v>
      </c>
      <c r="AZ82" s="3">
        <f>IF(AND('6. Trigger species (at site)'!Z87=1,'6. Trigger species (at site)'!AA87=1,'5. Trigger species (global)'!F85=lookups!$H$9),1,0)</f>
        <v>0</v>
      </c>
      <c r="BA82" s="3" t="e">
        <f>IF(AND('6. Trigger species (at site)'!L87=lookups!$G$41,'6. Trigger species (at site)'!D87=lookups!$H$9,('6. Trigger species (at site)'!E87/('5. Trigger species (global)'!I85))&gt;=0.1),1,0)</f>
        <v>#DIV/0!</v>
      </c>
      <c r="BB82" s="3" t="e">
        <f>IF(AND('6. Trigger species (at site)'!L87=lookups!$G$41,'6. Trigger species (at site)'!D87=lookups!$H$9,('6. Trigger species (at site)'!F87/('5. Trigger species (global)'!H85))&gt;=0.1),1,0)</f>
        <v>#DIV/0!</v>
      </c>
      <c r="BC82" s="3" t="e">
        <f>IF(AND('6. Trigger species (at site)'!L87=lookups!$G$41,'6. Trigger species (at site)'!D87=lookups!$H$9,('6. Trigger species (at site)'!G87/('5. Trigger species (global)'!G85))&gt;=0.1),1,0)</f>
        <v>#DIV/0!</v>
      </c>
      <c r="BD82" s="3" t="e">
        <f>IF(AND('6. Trigger species (at site)'!L87=lookups!$G$42,'6. Trigger species (at site)'!D87=lookups!$H$9,('6. Trigger species (at site)'!E87/('5. Trigger species (global)'!I85))&gt;=0.1),1,0)</f>
        <v>#DIV/0!</v>
      </c>
      <c r="BE82" s="3" t="e">
        <f>IF(AND('6. Trigger species (at site)'!L87=lookups!$G$42,'6. Trigger species (at site)'!D87=lookups!$H$9,('6. Trigger species (at site)'!F87/('5. Trigger species (global)'!H85))&gt;=0.1),1,0)</f>
        <v>#DIV/0!</v>
      </c>
      <c r="BF82" s="3" t="e">
        <f>IF(AND('6. Trigger species (at site)'!L87=lookups!$G$42,'6. Trigger species (at site)'!D87=lookups!$H$9,('6. Trigger species (at site)'!G87/('5. Trigger species (global)'!G85))&gt;=0.1),1,0)</f>
        <v>#DIV/0!</v>
      </c>
      <c r="BG82" s="3">
        <f>'5. Trigger species (global)'!C85</f>
        <v>0</v>
      </c>
      <c r="BH82" s="3" t="e">
        <f t="shared" si="17"/>
        <v>#N/A</v>
      </c>
      <c r="CE82" s="3">
        <f>'5. Trigger species (global)'!F86</f>
        <v>0</v>
      </c>
      <c r="CF82" s="3">
        <f t="shared" si="14"/>
        <v>1</v>
      </c>
      <c r="CG82" s="3" t="str">
        <f>'6. Trigger species (at site)'!L88</f>
        <v>Regularly held by site</v>
      </c>
      <c r="CH82" s="3">
        <f t="shared" si="15"/>
        <v>1</v>
      </c>
      <c r="CI82" s="3">
        <f t="shared" si="16"/>
        <v>0</v>
      </c>
    </row>
    <row r="83" spans="1:87" x14ac:dyDescent="0.25">
      <c r="A83" s="3" t="s">
        <v>104</v>
      </c>
      <c r="E83" s="3" t="s">
        <v>764</v>
      </c>
      <c r="L83" s="3" t="s">
        <v>781</v>
      </c>
      <c r="R83" s="3">
        <f>'6. Trigger species (at site)'!X88</f>
        <v>1</v>
      </c>
      <c r="S83" s="3">
        <f>IF(OR('5. Trigger species (global)'!D86=lookups!$E$43,'5. Trigger species (global)'!D86=lookups!$E$44),1,0)</f>
        <v>0</v>
      </c>
      <c r="T83" s="3">
        <f>IF('5. Trigger species (global)'!D86=lookups!$E$42,1,0)</f>
        <v>0</v>
      </c>
      <c r="U83" s="3">
        <f>IF(AND(S83=1,'5. Trigger species (global)'!$E$5=lookups!$H$3),1,0)</f>
        <v>0</v>
      </c>
      <c r="V83" s="3">
        <f>IF(AND(T83=1,'5. Trigger species (global)'!$E$5=lookups!$H$3),1,0)</f>
        <v>0</v>
      </c>
      <c r="W83" s="3" t="e">
        <f>IF(AND(S83=1,('6. Trigger species (at site)'!E88/(('5. Trigger species (global)'!I86))&gt;=0.005),'6. Trigger species (at site)'!C88&gt;4),1,0)</f>
        <v>#DIV/0!</v>
      </c>
      <c r="X83" s="28" t="e">
        <f>IF(AND(S83=1,('6. Trigger species (at site)'!F88/(('5. Trigger species (global)'!H86))&gt;=0.005),'6. Trigger species (at site)'!C88&gt;4),1,0)</f>
        <v>#DIV/0!</v>
      </c>
      <c r="Y83" s="3" t="e">
        <f>IF(AND(S83=1,('6. Trigger species (at site)'!G88/('5. Trigger species (global)'!G86)&gt;=0.005),'6. Trigger species (at site)'!C88&gt;4),1,0)</f>
        <v>#DIV/0!</v>
      </c>
      <c r="Z83" s="28" t="e">
        <f>IF(AND(T83=1,('6. Trigger species (at site)'!E88/('5. Trigger species (global)'!I86)&gt;=0.01),'6. Trigger species (at site)'!C88&gt;9),1,0)</f>
        <v>#DIV/0!</v>
      </c>
      <c r="AA83" s="28" t="e">
        <f>IF(AND(T83=1,('6. Trigger species (at site)'!F88/('5. Trigger species (global)'!H86)&gt;=0.01),'6. Trigger species (at site)'!C88&gt;9),1,0)</f>
        <v>#DIV/0!</v>
      </c>
      <c r="AB83" s="28" t="e">
        <f>IF(AND(T83=1,('6. Trigger species (at site)'!G88/('5. Trigger species (global)'!G86)&gt;=0.01),'6. Trigger species (at site)'!C88&gt;9),1,0)</f>
        <v>#DIV/0!</v>
      </c>
      <c r="AC83" s="3" t="e">
        <f>IF(AND(S83=1,('6. Trigger species (at site)'!E88/('5. Trigger species (global)'!I86)&gt;=0.001),'6. Trigger species (at site)'!C88&gt;4,'5. Trigger species (global)'!E86=lookups!$F$3),1,0)</f>
        <v>#DIV/0!</v>
      </c>
      <c r="AD83" s="28" t="e">
        <f>IF(AND(S83=1,('6. Trigger species (at site)'!F88/('5. Trigger species (global)'!H86)&gt;=0.001),'6. Trigger species (at site)'!D88&gt;4,'5. Trigger species (global)'!E86=lookups!$F$3),1,0)</f>
        <v>#DIV/0!</v>
      </c>
      <c r="AE83" s="3" t="e">
        <f>IF(AND(S83=1,('6. Trigger species (at site)'!G88/('5. Trigger species (global)'!G86)&gt;=0.001),'6. Trigger species (at site)'!C88&gt;4,'5. Trigger species (global)'!E86=lookups!$F$3),1,0)</f>
        <v>#DIV/0!</v>
      </c>
      <c r="AF83" s="28" t="e">
        <f>IF(AND(T83=1,('6. Trigger species (at site)'!E88/('5. Trigger species (global)'!I86)&gt;=0.002),'6. Trigger species (at site)'!C88&gt;9,'5. Trigger species (global)'!E86=lookups!$F$3),1,0)</f>
        <v>#DIV/0!</v>
      </c>
      <c r="AG83" s="28" t="e">
        <f>IF(AND(T83=1,('6. Trigger species (at site)'!F88/('5. Trigger species (global)'!H86)&gt;=0.002),'6. Trigger species (at site)'!D88&gt;9,'5. Trigger species (global)'!E86=lookups!$F$3),1,0)</f>
        <v>#DIV/0!</v>
      </c>
      <c r="AH83" s="28" t="e">
        <f>IF(AND(T83=1,('6. Trigger species (at site)'!G88/('5. Trigger species (global)'!G86)&gt;=0.002),'6. Trigger species (at site)'!C88&gt;9,'5. Trigger species (global)'!E86=lookups!$F$3),1,0)</f>
        <v>#DIV/0!</v>
      </c>
      <c r="AI83" s="3" t="e">
        <f>IF(AND(S83=1,('6. Trigger species (at site)'!E88/('5. Trigger species (global)'!I86)&gt;=0.95)),1,0)</f>
        <v>#DIV/0!</v>
      </c>
      <c r="AJ83" s="3" t="e">
        <f>IF(AND(S83=1,('6. Trigger species (at site)'!F88/('5. Trigger species (global)'!H86)&gt;=0.95)),1,0)</f>
        <v>#DIV/0!</v>
      </c>
      <c r="AK83" s="3" t="e">
        <f>IF(AND(S83=1,('6. Trigger species (at site)'!G88/('5. Trigger species (global)'!G86)&gt;=0.95)),1,0)</f>
        <v>#DIV/0!</v>
      </c>
      <c r="AL83" s="3" t="e">
        <f>IF(AND('6. Trigger species (at site)'!E88/('5. Trigger species (global)'!I86)&gt;=0.1,'6. Trigger species (at site)'!C88&gt;9,$R83=1),1,0)</f>
        <v>#DIV/0!</v>
      </c>
      <c r="AM83" s="3" t="e">
        <f>IF(AND('6. Trigger species (at site)'!F88/('5. Trigger species (global)'!H86)&gt;=0.1,'6. Trigger species (at site)'!D88&gt;9,$R83=1),1,0)</f>
        <v>#DIV/0!</v>
      </c>
      <c r="AN83" s="3" t="e">
        <f>IF(AND('6. Trigger species (at site)'!G88/('5. Trigger species (global)'!G86)&gt;=0.1,'6. Trigger species (at site)'!C88&gt;9,R83=1),1,0)</f>
        <v>#DIV/0!</v>
      </c>
      <c r="AO83" s="3" t="e">
        <f>IF(AND('5. Trigger species (global)'!$K86=lookups!$F$3,'6. Trigger species (at site)'!E88/('5. Trigger species (global)'!I86)&gt;=0.01,R83=1),1,0)</f>
        <v>#DIV/0!</v>
      </c>
      <c r="AP83" s="3" t="e">
        <f>IF(AND('5. Trigger species (global)'!$K86=lookups!$F$3,'6. Trigger species (at site)'!F88/('5. Trigger species (global)'!H86)&gt;=0.01,R83=1),1,0)</f>
        <v>#DIV/0!</v>
      </c>
      <c r="AQ83" s="3" t="e">
        <f>IF(AND('5. Trigger species (global)'!$K86=lookups!$F$3,'6. Trigger species (at site)'!G88/('5. Trigger species (global)'!G86)&gt;=0.01,R83=1),1,0)</f>
        <v>#DIV/0!</v>
      </c>
      <c r="AR83" s="3" t="e">
        <f>IF(AND(R83=1,BH83=$O$24,'5. Trigger species (global)'!L86=lookups!$F$3,'6. Trigger species (at site)'!E88/('5. Trigger species (global)'!I86)&gt;=0.005),1,0)</f>
        <v>#N/A</v>
      </c>
      <c r="AS83" s="3" t="e">
        <f>IF(AND(R83=1,BH83=$O$24,'5. Trigger species (global)'!L86=lookups!$F$3,'6. Trigger species (at site)'!F88/('5. Trigger species (global)'!H86)&gt;=0.005),1,0)</f>
        <v>#N/A</v>
      </c>
      <c r="AT83" s="3" t="e">
        <f>IF(AND(R83=1,BH83=$O$24,'5. Trigger species (global)'!L86=lookups!$F$3,'6. Trigger species (at site)'!G88/('5. Trigger species (global)'!G86)&gt;=0.005),1,0)</f>
        <v>#N/A</v>
      </c>
      <c r="AU83" s="3" t="e">
        <f>IF(AND('6. Trigger species (at site)'!C88&gt;=5,BH83=$O$25,'5. Trigger species (global)'!L86=lookups!$F$3),1,0)</f>
        <v>#N/A</v>
      </c>
      <c r="AV83" s="3">
        <f>IF(AND(R83=1,'6. Trigger species (at site)'!Y88=1),1,0)</f>
        <v>0</v>
      </c>
      <c r="AW83" s="3" t="e">
        <f>IF(AND('6. Trigger species (at site)'!Z88=1,'6. Trigger species (at site)'!E88/('5. Trigger species (global)'!I86)&gt;=0.01,'5. Trigger species (global)'!F86=lookups!$H$9),1,0)</f>
        <v>#DIV/0!</v>
      </c>
      <c r="AX83" s="3" t="e">
        <f>IF(AND('6. Trigger species (at site)'!Z88=1,'6. Trigger species (at site)'!F88/('5. Trigger species (global)'!H86)&gt;=0.01,'5. Trigger species (global)'!F86=lookups!$H$9),1,0)</f>
        <v>#DIV/0!</v>
      </c>
      <c r="AY83" s="3" t="e">
        <f>IF(AND('6. Trigger species (at site)'!Z88=1,'6. Trigger species (at site)'!G88/('5. Trigger species (global)'!G86)&gt;=0.01,'5. Trigger species (global)'!F86=lookups!$H$9),1,0)</f>
        <v>#DIV/0!</v>
      </c>
      <c r="AZ83" s="3">
        <f>IF(AND('6. Trigger species (at site)'!Z88=1,'6. Trigger species (at site)'!AA88=1,'5. Trigger species (global)'!F86=lookups!$H$9),1,0)</f>
        <v>0</v>
      </c>
      <c r="BA83" s="3" t="e">
        <f>IF(AND('6. Trigger species (at site)'!L88=lookups!$G$41,'6. Trigger species (at site)'!D88=lookups!$H$9,('6. Trigger species (at site)'!E88/('5. Trigger species (global)'!I86))&gt;=0.1),1,0)</f>
        <v>#DIV/0!</v>
      </c>
      <c r="BB83" s="3" t="e">
        <f>IF(AND('6. Trigger species (at site)'!L88=lookups!$G$41,'6. Trigger species (at site)'!D88=lookups!$H$9,('6. Trigger species (at site)'!F88/('5. Trigger species (global)'!H86))&gt;=0.1),1,0)</f>
        <v>#DIV/0!</v>
      </c>
      <c r="BC83" s="3" t="e">
        <f>IF(AND('6. Trigger species (at site)'!L88=lookups!$G$41,'6. Trigger species (at site)'!D88=lookups!$H$9,('6. Trigger species (at site)'!G88/('5. Trigger species (global)'!G86))&gt;=0.1),1,0)</f>
        <v>#DIV/0!</v>
      </c>
      <c r="BD83" s="3" t="e">
        <f>IF(AND('6. Trigger species (at site)'!L88=lookups!$G$42,'6. Trigger species (at site)'!D88=lookups!$H$9,('6. Trigger species (at site)'!E88/('5. Trigger species (global)'!I86))&gt;=0.1),1,0)</f>
        <v>#DIV/0!</v>
      </c>
      <c r="BE83" s="3" t="e">
        <f>IF(AND('6. Trigger species (at site)'!L88=lookups!$G$42,'6. Trigger species (at site)'!D88=lookups!$H$9,('6. Trigger species (at site)'!F88/('5. Trigger species (global)'!H86))&gt;=0.1),1,0)</f>
        <v>#DIV/0!</v>
      </c>
      <c r="BF83" s="3" t="e">
        <f>IF(AND('6. Trigger species (at site)'!L88=lookups!$G$42,'6. Trigger species (at site)'!D88=lookups!$H$9,('6. Trigger species (at site)'!G88/('5. Trigger species (global)'!G86))&gt;=0.1),1,0)</f>
        <v>#DIV/0!</v>
      </c>
      <c r="BG83" s="3">
        <f>'5. Trigger species (global)'!C86</f>
        <v>0</v>
      </c>
      <c r="BH83" s="3" t="e">
        <f t="shared" si="17"/>
        <v>#N/A</v>
      </c>
      <c r="CE83" s="3">
        <f>'5. Trigger species (global)'!F87</f>
        <v>0</v>
      </c>
      <c r="CF83" s="3">
        <f t="shared" si="14"/>
        <v>1</v>
      </c>
      <c r="CG83" s="3" t="str">
        <f>'6. Trigger species (at site)'!L89</f>
        <v>Regularly held by site</v>
      </c>
      <c r="CH83" s="3">
        <f t="shared" si="15"/>
        <v>1</v>
      </c>
      <c r="CI83" s="3">
        <f t="shared" si="16"/>
        <v>0</v>
      </c>
    </row>
    <row r="84" spans="1:87" x14ac:dyDescent="0.25">
      <c r="A84" s="3" t="s">
        <v>105</v>
      </c>
      <c r="E84" s="3" t="s">
        <v>749</v>
      </c>
      <c r="L84" s="3" t="s">
        <v>783</v>
      </c>
      <c r="R84" s="3">
        <f>'6. Trigger species (at site)'!X89</f>
        <v>1</v>
      </c>
      <c r="S84" s="3">
        <f>IF(OR('5. Trigger species (global)'!D87=lookups!$E$43,'5. Trigger species (global)'!D87=lookups!$E$44),1,0)</f>
        <v>0</v>
      </c>
      <c r="T84" s="3">
        <f>IF('5. Trigger species (global)'!D87=lookups!$E$42,1,0)</f>
        <v>0</v>
      </c>
      <c r="U84" s="3">
        <f>IF(AND(S84=1,'5. Trigger species (global)'!$E$5=lookups!$H$3),1,0)</f>
        <v>0</v>
      </c>
      <c r="V84" s="3">
        <f>IF(AND(T84=1,'5. Trigger species (global)'!$E$5=lookups!$H$3),1,0)</f>
        <v>0</v>
      </c>
      <c r="W84" s="3" t="e">
        <f>IF(AND(S84=1,('6. Trigger species (at site)'!E89/(('5. Trigger species (global)'!I87))&gt;=0.005),'6. Trigger species (at site)'!C89&gt;4),1,0)</f>
        <v>#DIV/0!</v>
      </c>
      <c r="X84" s="28" t="e">
        <f>IF(AND(S84=1,('6. Trigger species (at site)'!F89/(('5. Trigger species (global)'!H87))&gt;=0.005),'6. Trigger species (at site)'!C89&gt;4),1,0)</f>
        <v>#DIV/0!</v>
      </c>
      <c r="Y84" s="3" t="e">
        <f>IF(AND(S84=1,('6. Trigger species (at site)'!G89/('5. Trigger species (global)'!G87)&gt;=0.005),'6. Trigger species (at site)'!C89&gt;4),1,0)</f>
        <v>#DIV/0!</v>
      </c>
      <c r="Z84" s="28" t="e">
        <f>IF(AND(T84=1,('6. Trigger species (at site)'!E89/('5. Trigger species (global)'!I87)&gt;=0.01),'6. Trigger species (at site)'!C89&gt;9),1,0)</f>
        <v>#DIV/0!</v>
      </c>
      <c r="AA84" s="28" t="e">
        <f>IF(AND(T84=1,('6. Trigger species (at site)'!F89/('5. Trigger species (global)'!H87)&gt;=0.01),'6. Trigger species (at site)'!C89&gt;9),1,0)</f>
        <v>#DIV/0!</v>
      </c>
      <c r="AB84" s="28" t="e">
        <f>IF(AND(T84=1,('6. Trigger species (at site)'!G89/('5. Trigger species (global)'!G87)&gt;=0.01),'6. Trigger species (at site)'!C89&gt;9),1,0)</f>
        <v>#DIV/0!</v>
      </c>
      <c r="AC84" s="3" t="e">
        <f>IF(AND(S84=1,('6. Trigger species (at site)'!E89/('5. Trigger species (global)'!I87)&gt;=0.001),'6. Trigger species (at site)'!C89&gt;4,'5. Trigger species (global)'!E87=lookups!$F$3),1,0)</f>
        <v>#DIV/0!</v>
      </c>
      <c r="AD84" s="28" t="e">
        <f>IF(AND(S84=1,('6. Trigger species (at site)'!F89/('5. Trigger species (global)'!H87)&gt;=0.001),'6. Trigger species (at site)'!D89&gt;4,'5. Trigger species (global)'!E87=lookups!$F$3),1,0)</f>
        <v>#DIV/0!</v>
      </c>
      <c r="AE84" s="3" t="e">
        <f>IF(AND(S84=1,('6. Trigger species (at site)'!G89/('5. Trigger species (global)'!G87)&gt;=0.001),'6. Trigger species (at site)'!C89&gt;4,'5. Trigger species (global)'!E87=lookups!$F$3),1,0)</f>
        <v>#DIV/0!</v>
      </c>
      <c r="AF84" s="28" t="e">
        <f>IF(AND(T84=1,('6. Trigger species (at site)'!E89/('5. Trigger species (global)'!I87)&gt;=0.002),'6. Trigger species (at site)'!C89&gt;9,'5. Trigger species (global)'!E87=lookups!$F$3),1,0)</f>
        <v>#DIV/0!</v>
      </c>
      <c r="AG84" s="28" t="e">
        <f>IF(AND(T84=1,('6. Trigger species (at site)'!F89/('5. Trigger species (global)'!H87)&gt;=0.002),'6. Trigger species (at site)'!D89&gt;9,'5. Trigger species (global)'!E87=lookups!$F$3),1,0)</f>
        <v>#DIV/0!</v>
      </c>
      <c r="AH84" s="28" t="e">
        <f>IF(AND(T84=1,('6. Trigger species (at site)'!G89/('5. Trigger species (global)'!G87)&gt;=0.002),'6. Trigger species (at site)'!C89&gt;9,'5. Trigger species (global)'!E87=lookups!$F$3),1,0)</f>
        <v>#DIV/0!</v>
      </c>
      <c r="AI84" s="3" t="e">
        <f>IF(AND(S84=1,('6. Trigger species (at site)'!E89/('5. Trigger species (global)'!I87)&gt;=0.95)),1,0)</f>
        <v>#DIV/0!</v>
      </c>
      <c r="AJ84" s="3" t="e">
        <f>IF(AND(S84=1,('6. Trigger species (at site)'!F89/('5. Trigger species (global)'!H87)&gt;=0.95)),1,0)</f>
        <v>#DIV/0!</v>
      </c>
      <c r="AK84" s="3" t="e">
        <f>IF(AND(S84=1,('6. Trigger species (at site)'!G89/('5. Trigger species (global)'!G87)&gt;=0.95)),1,0)</f>
        <v>#DIV/0!</v>
      </c>
      <c r="AL84" s="3" t="e">
        <f>IF(AND('6. Trigger species (at site)'!E89/('5. Trigger species (global)'!I87)&gt;=0.1,'6. Trigger species (at site)'!C89&gt;9,$R84=1),1,0)</f>
        <v>#DIV/0!</v>
      </c>
      <c r="AM84" s="3" t="e">
        <f>IF(AND('6. Trigger species (at site)'!F89/('5. Trigger species (global)'!H87)&gt;=0.1,'6. Trigger species (at site)'!D89&gt;9,$R84=1),1,0)</f>
        <v>#DIV/0!</v>
      </c>
      <c r="AN84" s="3" t="e">
        <f>IF(AND('6. Trigger species (at site)'!G89/('5. Trigger species (global)'!G87)&gt;=0.1,'6. Trigger species (at site)'!C89&gt;9,R84=1),1,0)</f>
        <v>#DIV/0!</v>
      </c>
      <c r="AO84" s="3" t="e">
        <f>IF(AND('5. Trigger species (global)'!$K87=lookups!$F$3,'6. Trigger species (at site)'!E89/('5. Trigger species (global)'!I87)&gt;=0.01,R84=1),1,0)</f>
        <v>#DIV/0!</v>
      </c>
      <c r="AP84" s="3" t="e">
        <f>IF(AND('5. Trigger species (global)'!$K87=lookups!$F$3,'6. Trigger species (at site)'!F89/('5. Trigger species (global)'!H87)&gt;=0.01,R84=1),1,0)</f>
        <v>#DIV/0!</v>
      </c>
      <c r="AQ84" s="3" t="e">
        <f>IF(AND('5. Trigger species (global)'!$K87=lookups!$F$3,'6. Trigger species (at site)'!G89/('5. Trigger species (global)'!G87)&gt;=0.01,R84=1),1,0)</f>
        <v>#DIV/0!</v>
      </c>
      <c r="AR84" s="3" t="e">
        <f>IF(AND(R84=1,BH84=$O$24,'5. Trigger species (global)'!L87=lookups!$F$3,'6. Trigger species (at site)'!E89/('5. Trigger species (global)'!I87)&gt;=0.005),1,0)</f>
        <v>#N/A</v>
      </c>
      <c r="AS84" s="3" t="e">
        <f>IF(AND(R84=1,BH84=$O$24,'5. Trigger species (global)'!L87=lookups!$F$3,'6. Trigger species (at site)'!F89/('5. Trigger species (global)'!H87)&gt;=0.005),1,0)</f>
        <v>#N/A</v>
      </c>
      <c r="AT84" s="3" t="e">
        <f>IF(AND(R84=1,BH84=$O$24,'5. Trigger species (global)'!L87=lookups!$F$3,'6. Trigger species (at site)'!G89/('5. Trigger species (global)'!G87)&gt;=0.005),1,0)</f>
        <v>#N/A</v>
      </c>
      <c r="AU84" s="3" t="e">
        <f>IF(AND('6. Trigger species (at site)'!C89&gt;=5,BH84=$O$25,'5. Trigger species (global)'!L87=lookups!$F$3),1,0)</f>
        <v>#N/A</v>
      </c>
      <c r="AV84" s="3">
        <f>IF(AND(R84=1,'6. Trigger species (at site)'!Y89=1),1,0)</f>
        <v>0</v>
      </c>
      <c r="AW84" s="3" t="e">
        <f>IF(AND('6. Trigger species (at site)'!Z89=1,'6. Trigger species (at site)'!E89/('5. Trigger species (global)'!I87)&gt;=0.01,'5. Trigger species (global)'!F87=lookups!$H$9),1,0)</f>
        <v>#DIV/0!</v>
      </c>
      <c r="AX84" s="3" t="e">
        <f>IF(AND('6. Trigger species (at site)'!Z89=1,'6. Trigger species (at site)'!F89/('5. Trigger species (global)'!H87)&gt;=0.01,'5. Trigger species (global)'!F87=lookups!$H$9),1,0)</f>
        <v>#DIV/0!</v>
      </c>
      <c r="AY84" s="3" t="e">
        <f>IF(AND('6. Trigger species (at site)'!Z89=1,'6. Trigger species (at site)'!G89/('5. Trigger species (global)'!G87)&gt;=0.01,'5. Trigger species (global)'!F87=lookups!$H$9),1,0)</f>
        <v>#DIV/0!</v>
      </c>
      <c r="AZ84" s="3">
        <f>IF(AND('6. Trigger species (at site)'!Z89=1,'6. Trigger species (at site)'!AA89=1,'5. Trigger species (global)'!F87=lookups!$H$9),1,0)</f>
        <v>0</v>
      </c>
      <c r="BA84" s="3" t="e">
        <f>IF(AND('6. Trigger species (at site)'!L89=lookups!$G$41,'6. Trigger species (at site)'!D89=lookups!$H$9,('6. Trigger species (at site)'!E89/('5. Trigger species (global)'!I87))&gt;=0.1),1,0)</f>
        <v>#DIV/0!</v>
      </c>
      <c r="BB84" s="3" t="e">
        <f>IF(AND('6. Trigger species (at site)'!L89=lookups!$G$41,'6. Trigger species (at site)'!D89=lookups!$H$9,('6. Trigger species (at site)'!F89/('5. Trigger species (global)'!H87))&gt;=0.1),1,0)</f>
        <v>#DIV/0!</v>
      </c>
      <c r="BC84" s="3" t="e">
        <f>IF(AND('6. Trigger species (at site)'!L89=lookups!$G$41,'6. Trigger species (at site)'!D89=lookups!$H$9,('6. Trigger species (at site)'!G89/('5. Trigger species (global)'!G87))&gt;=0.1),1,0)</f>
        <v>#DIV/0!</v>
      </c>
      <c r="BD84" s="3" t="e">
        <f>IF(AND('6. Trigger species (at site)'!L89=lookups!$G$42,'6. Trigger species (at site)'!D89=lookups!$H$9,('6. Trigger species (at site)'!E89/('5. Trigger species (global)'!I87))&gt;=0.1),1,0)</f>
        <v>#DIV/0!</v>
      </c>
      <c r="BE84" s="3" t="e">
        <f>IF(AND('6. Trigger species (at site)'!L89=lookups!$G$42,'6. Trigger species (at site)'!D89=lookups!$H$9,('6. Trigger species (at site)'!F89/('5. Trigger species (global)'!H87))&gt;=0.1),1,0)</f>
        <v>#DIV/0!</v>
      </c>
      <c r="BF84" s="3" t="e">
        <f>IF(AND('6. Trigger species (at site)'!L89=lookups!$G$42,'6. Trigger species (at site)'!D89=lookups!$H$9,('6. Trigger species (at site)'!G89/('5. Trigger species (global)'!G87))&gt;=0.1),1,0)</f>
        <v>#DIV/0!</v>
      </c>
      <c r="BG84" s="3">
        <f>'5. Trigger species (global)'!C87</f>
        <v>0</v>
      </c>
      <c r="BH84" s="3" t="e">
        <f t="shared" si="17"/>
        <v>#N/A</v>
      </c>
      <c r="CE84" s="3">
        <f>'5. Trigger species (global)'!F88</f>
        <v>0</v>
      </c>
      <c r="CF84" s="3">
        <f t="shared" si="14"/>
        <v>1</v>
      </c>
      <c r="CG84" s="3" t="str">
        <f>'6. Trigger species (at site)'!L90</f>
        <v>Regularly held by site</v>
      </c>
      <c r="CH84" s="3">
        <f t="shared" si="15"/>
        <v>1</v>
      </c>
      <c r="CI84" s="3">
        <f t="shared" si="16"/>
        <v>0</v>
      </c>
    </row>
    <row r="85" spans="1:87" x14ac:dyDescent="0.25">
      <c r="A85" s="3" t="s">
        <v>106</v>
      </c>
      <c r="E85" s="3" t="s">
        <v>750</v>
      </c>
      <c r="L85" s="3" t="s">
        <v>778</v>
      </c>
      <c r="R85" s="3">
        <f>'6. Trigger species (at site)'!X90</f>
        <v>1</v>
      </c>
      <c r="S85" s="3">
        <f>IF(OR('5. Trigger species (global)'!D88=lookups!$E$43,'5. Trigger species (global)'!D88=lookups!$E$44),1,0)</f>
        <v>0</v>
      </c>
      <c r="T85" s="3">
        <f>IF('5. Trigger species (global)'!D88=lookups!$E$42,1,0)</f>
        <v>0</v>
      </c>
      <c r="U85" s="3">
        <f>IF(AND(S85=1,'5. Trigger species (global)'!$E$5=lookups!$H$3),1,0)</f>
        <v>0</v>
      </c>
      <c r="V85" s="3">
        <f>IF(AND(T85=1,'5. Trigger species (global)'!$E$5=lookups!$H$3),1,0)</f>
        <v>0</v>
      </c>
      <c r="W85" s="3" t="e">
        <f>IF(AND(S85=1,('6. Trigger species (at site)'!E90/(('5. Trigger species (global)'!I88))&gt;=0.005),'6. Trigger species (at site)'!C90&gt;4),1,0)</f>
        <v>#DIV/0!</v>
      </c>
      <c r="X85" s="28" t="e">
        <f>IF(AND(S85=1,('6. Trigger species (at site)'!F90/(('5. Trigger species (global)'!H88))&gt;=0.005),'6. Trigger species (at site)'!C90&gt;4),1,0)</f>
        <v>#DIV/0!</v>
      </c>
      <c r="Y85" s="3" t="e">
        <f>IF(AND(S85=1,('6. Trigger species (at site)'!G90/('5. Trigger species (global)'!G88)&gt;=0.005),'6. Trigger species (at site)'!C90&gt;4),1,0)</f>
        <v>#DIV/0!</v>
      </c>
      <c r="Z85" s="28" t="e">
        <f>IF(AND(T85=1,('6. Trigger species (at site)'!E90/('5. Trigger species (global)'!I88)&gt;=0.01),'6. Trigger species (at site)'!C90&gt;9),1,0)</f>
        <v>#DIV/0!</v>
      </c>
      <c r="AA85" s="28" t="e">
        <f>IF(AND(T85=1,('6. Trigger species (at site)'!F90/('5. Trigger species (global)'!H88)&gt;=0.01),'6. Trigger species (at site)'!C90&gt;9),1,0)</f>
        <v>#DIV/0!</v>
      </c>
      <c r="AB85" s="28" t="e">
        <f>IF(AND(T85=1,('6. Trigger species (at site)'!G90/('5. Trigger species (global)'!G88)&gt;=0.01),'6. Trigger species (at site)'!C90&gt;9),1,0)</f>
        <v>#DIV/0!</v>
      </c>
      <c r="AC85" s="3" t="e">
        <f>IF(AND(S85=1,('6. Trigger species (at site)'!E90/('5. Trigger species (global)'!I88)&gt;=0.001),'6. Trigger species (at site)'!C90&gt;4,'5. Trigger species (global)'!E88=lookups!$F$3),1,0)</f>
        <v>#DIV/0!</v>
      </c>
      <c r="AD85" s="28" t="e">
        <f>IF(AND(S85=1,('6. Trigger species (at site)'!F90/('5. Trigger species (global)'!H88)&gt;=0.001),'6. Trigger species (at site)'!D90&gt;4,'5. Trigger species (global)'!E88=lookups!$F$3),1,0)</f>
        <v>#DIV/0!</v>
      </c>
      <c r="AE85" s="3" t="e">
        <f>IF(AND(S85=1,('6. Trigger species (at site)'!G90/('5. Trigger species (global)'!G88)&gt;=0.001),'6. Trigger species (at site)'!C90&gt;4,'5. Trigger species (global)'!E88=lookups!$F$3),1,0)</f>
        <v>#DIV/0!</v>
      </c>
      <c r="AF85" s="28" t="e">
        <f>IF(AND(T85=1,('6. Trigger species (at site)'!E90/('5. Trigger species (global)'!I88)&gt;=0.002),'6. Trigger species (at site)'!C90&gt;9,'5. Trigger species (global)'!E88=lookups!$F$3),1,0)</f>
        <v>#DIV/0!</v>
      </c>
      <c r="AG85" s="28" t="e">
        <f>IF(AND(T85=1,('6. Trigger species (at site)'!F90/('5. Trigger species (global)'!H88)&gt;=0.002),'6. Trigger species (at site)'!D90&gt;9,'5. Trigger species (global)'!E88=lookups!$F$3),1,0)</f>
        <v>#DIV/0!</v>
      </c>
      <c r="AH85" s="28" t="e">
        <f>IF(AND(T85=1,('6. Trigger species (at site)'!G90/('5. Trigger species (global)'!G88)&gt;=0.002),'6. Trigger species (at site)'!C90&gt;9,'5. Trigger species (global)'!E88=lookups!$F$3),1,0)</f>
        <v>#DIV/0!</v>
      </c>
      <c r="AI85" s="3" t="e">
        <f>IF(AND(S85=1,('6. Trigger species (at site)'!E90/('5. Trigger species (global)'!I88)&gt;=0.95)),1,0)</f>
        <v>#DIV/0!</v>
      </c>
      <c r="AJ85" s="3" t="e">
        <f>IF(AND(S85=1,('6. Trigger species (at site)'!F90/('5. Trigger species (global)'!H88)&gt;=0.95)),1,0)</f>
        <v>#DIV/0!</v>
      </c>
      <c r="AK85" s="3" t="e">
        <f>IF(AND(S85=1,('6. Trigger species (at site)'!G90/('5. Trigger species (global)'!G88)&gt;=0.95)),1,0)</f>
        <v>#DIV/0!</v>
      </c>
      <c r="AL85" s="3" t="e">
        <f>IF(AND('6. Trigger species (at site)'!E90/('5. Trigger species (global)'!I88)&gt;=0.1,'6. Trigger species (at site)'!C90&gt;9,$R85=1),1,0)</f>
        <v>#DIV/0!</v>
      </c>
      <c r="AM85" s="3" t="e">
        <f>IF(AND('6. Trigger species (at site)'!F90/('5. Trigger species (global)'!H88)&gt;=0.1,'6. Trigger species (at site)'!D90&gt;9,$R85=1),1,0)</f>
        <v>#DIV/0!</v>
      </c>
      <c r="AN85" s="3" t="e">
        <f>IF(AND('6. Trigger species (at site)'!G90/('5. Trigger species (global)'!G88)&gt;=0.1,'6. Trigger species (at site)'!C90&gt;9,R85=1),1,0)</f>
        <v>#DIV/0!</v>
      </c>
      <c r="AO85" s="3" t="e">
        <f>IF(AND('5. Trigger species (global)'!$K88=lookups!$F$3,'6. Trigger species (at site)'!E90/('5. Trigger species (global)'!I88)&gt;=0.01,R85=1),1,0)</f>
        <v>#DIV/0!</v>
      </c>
      <c r="AP85" s="3" t="e">
        <f>IF(AND('5. Trigger species (global)'!$K88=lookups!$F$3,'6. Trigger species (at site)'!F90/('5. Trigger species (global)'!H88)&gt;=0.01,R85=1),1,0)</f>
        <v>#DIV/0!</v>
      </c>
      <c r="AQ85" s="3" t="e">
        <f>IF(AND('5. Trigger species (global)'!$K88=lookups!$F$3,'6. Trigger species (at site)'!G90/('5. Trigger species (global)'!G88)&gt;=0.01,R85=1),1,0)</f>
        <v>#DIV/0!</v>
      </c>
      <c r="AR85" s="3" t="e">
        <f>IF(AND(R85=1,BH85=$O$24,'5. Trigger species (global)'!L88=lookups!$F$3,'6. Trigger species (at site)'!E90/('5. Trigger species (global)'!I88)&gt;=0.005),1,0)</f>
        <v>#N/A</v>
      </c>
      <c r="AS85" s="3" t="e">
        <f>IF(AND(R85=1,BH85=$O$24,'5. Trigger species (global)'!L88=lookups!$F$3,'6. Trigger species (at site)'!F90/('5. Trigger species (global)'!H88)&gt;=0.005),1,0)</f>
        <v>#N/A</v>
      </c>
      <c r="AT85" s="3" t="e">
        <f>IF(AND(R85=1,BH85=$O$24,'5. Trigger species (global)'!L88=lookups!$F$3,'6. Trigger species (at site)'!G90/('5. Trigger species (global)'!G88)&gt;=0.005),1,0)</f>
        <v>#N/A</v>
      </c>
      <c r="AU85" s="3" t="e">
        <f>IF(AND('6. Trigger species (at site)'!C90&gt;=5,BH85=$O$25,'5. Trigger species (global)'!L88=lookups!$F$3),1,0)</f>
        <v>#N/A</v>
      </c>
      <c r="AV85" s="3">
        <f>IF(AND(R85=1,'6. Trigger species (at site)'!Y90=1),1,0)</f>
        <v>0</v>
      </c>
      <c r="AW85" s="3" t="e">
        <f>IF(AND('6. Trigger species (at site)'!Z90=1,'6. Trigger species (at site)'!E90/('5. Trigger species (global)'!I88)&gt;=0.01,'5. Trigger species (global)'!F88=lookups!$H$9),1,0)</f>
        <v>#DIV/0!</v>
      </c>
      <c r="AX85" s="3" t="e">
        <f>IF(AND('6. Trigger species (at site)'!Z90=1,'6. Trigger species (at site)'!F90/('5. Trigger species (global)'!H88)&gt;=0.01,'5. Trigger species (global)'!F88=lookups!$H$9),1,0)</f>
        <v>#DIV/0!</v>
      </c>
      <c r="AY85" s="3" t="e">
        <f>IF(AND('6. Trigger species (at site)'!Z90=1,'6. Trigger species (at site)'!G90/('5. Trigger species (global)'!G88)&gt;=0.01,'5. Trigger species (global)'!F88=lookups!$H$9),1,0)</f>
        <v>#DIV/0!</v>
      </c>
      <c r="AZ85" s="3">
        <f>IF(AND('6. Trigger species (at site)'!Z90=1,'6. Trigger species (at site)'!AA90=1,'5. Trigger species (global)'!F88=lookups!$H$9),1,0)</f>
        <v>0</v>
      </c>
      <c r="BA85" s="3" t="e">
        <f>IF(AND('6. Trigger species (at site)'!L90=lookups!$G$41,'6. Trigger species (at site)'!D90=lookups!$H$9,('6. Trigger species (at site)'!E90/('5. Trigger species (global)'!I88))&gt;=0.1),1,0)</f>
        <v>#DIV/0!</v>
      </c>
      <c r="BB85" s="3" t="e">
        <f>IF(AND('6. Trigger species (at site)'!L90=lookups!$G$41,'6. Trigger species (at site)'!D90=lookups!$H$9,('6. Trigger species (at site)'!F90/('5. Trigger species (global)'!H88))&gt;=0.1),1,0)</f>
        <v>#DIV/0!</v>
      </c>
      <c r="BC85" s="3" t="e">
        <f>IF(AND('6. Trigger species (at site)'!L90=lookups!$G$41,'6. Trigger species (at site)'!D90=lookups!$H$9,('6. Trigger species (at site)'!G90/('5. Trigger species (global)'!G88))&gt;=0.1),1,0)</f>
        <v>#DIV/0!</v>
      </c>
      <c r="BD85" s="3" t="e">
        <f>IF(AND('6. Trigger species (at site)'!L90=lookups!$G$42,'6. Trigger species (at site)'!D90=lookups!$H$9,('6. Trigger species (at site)'!E90/('5. Trigger species (global)'!I88))&gt;=0.1),1,0)</f>
        <v>#DIV/0!</v>
      </c>
      <c r="BE85" s="3" t="e">
        <f>IF(AND('6. Trigger species (at site)'!L90=lookups!$G$42,'6. Trigger species (at site)'!D90=lookups!$H$9,('6. Trigger species (at site)'!F90/('5. Trigger species (global)'!H88))&gt;=0.1),1,0)</f>
        <v>#DIV/0!</v>
      </c>
      <c r="BF85" s="3" t="e">
        <f>IF(AND('6. Trigger species (at site)'!L90=lookups!$G$42,'6. Trigger species (at site)'!D90=lookups!$H$9,('6. Trigger species (at site)'!G90/('5. Trigger species (global)'!G88))&gt;=0.1),1,0)</f>
        <v>#DIV/0!</v>
      </c>
      <c r="BG85" s="3">
        <f>'5. Trigger species (global)'!C88</f>
        <v>0</v>
      </c>
      <c r="BH85" s="3" t="e">
        <f t="shared" si="17"/>
        <v>#N/A</v>
      </c>
      <c r="CE85" s="3">
        <f>'5. Trigger species (global)'!F89</f>
        <v>0</v>
      </c>
      <c r="CF85" s="3">
        <f t="shared" si="14"/>
        <v>1</v>
      </c>
      <c r="CG85" s="3" t="str">
        <f>'6. Trigger species (at site)'!L91</f>
        <v>Regularly held by site</v>
      </c>
      <c r="CH85" s="3">
        <f t="shared" si="15"/>
        <v>1</v>
      </c>
      <c r="CI85" s="3">
        <f t="shared" si="16"/>
        <v>0</v>
      </c>
    </row>
    <row r="86" spans="1:87" x14ac:dyDescent="0.25">
      <c r="A86" s="3" t="s">
        <v>107</v>
      </c>
      <c r="E86" s="3" t="s">
        <v>751</v>
      </c>
      <c r="R86" s="3">
        <f>'6. Trigger species (at site)'!X91</f>
        <v>1</v>
      </c>
      <c r="S86" s="3">
        <f>IF(OR('5. Trigger species (global)'!D89=lookups!$E$43,'5. Trigger species (global)'!D89=lookups!$E$44),1,0)</f>
        <v>0</v>
      </c>
      <c r="T86" s="3">
        <f>IF('5. Trigger species (global)'!D89=lookups!$E$42,1,0)</f>
        <v>0</v>
      </c>
      <c r="U86" s="3">
        <f>IF(AND(S86=1,'5. Trigger species (global)'!$E$5=lookups!$H$3),1,0)</f>
        <v>0</v>
      </c>
      <c r="V86" s="3">
        <f>IF(AND(T86=1,'5. Trigger species (global)'!$E$5=lookups!$H$3),1,0)</f>
        <v>0</v>
      </c>
      <c r="W86" s="3" t="e">
        <f>IF(AND(S86=1,('6. Trigger species (at site)'!E91/(('5. Trigger species (global)'!I89))&gt;=0.005),'6. Trigger species (at site)'!C91&gt;4),1,0)</f>
        <v>#DIV/0!</v>
      </c>
      <c r="X86" s="28" t="e">
        <f>IF(AND(S86=1,('6. Trigger species (at site)'!F91/(('5. Trigger species (global)'!H89))&gt;=0.005),'6. Trigger species (at site)'!C91&gt;4),1,0)</f>
        <v>#DIV/0!</v>
      </c>
      <c r="Y86" s="3" t="e">
        <f>IF(AND(S86=1,('6. Trigger species (at site)'!G91/('5. Trigger species (global)'!G89)&gt;=0.005),'6. Trigger species (at site)'!C91&gt;4),1,0)</f>
        <v>#DIV/0!</v>
      </c>
      <c r="Z86" s="28" t="e">
        <f>IF(AND(T86=1,('6. Trigger species (at site)'!E91/('5. Trigger species (global)'!I89)&gt;=0.01),'6. Trigger species (at site)'!C91&gt;9),1,0)</f>
        <v>#DIV/0!</v>
      </c>
      <c r="AA86" s="28" t="e">
        <f>IF(AND(T86=1,('6. Trigger species (at site)'!F91/('5. Trigger species (global)'!H89)&gt;=0.01),'6. Trigger species (at site)'!C91&gt;9),1,0)</f>
        <v>#DIV/0!</v>
      </c>
      <c r="AB86" s="28" t="e">
        <f>IF(AND(T86=1,('6. Trigger species (at site)'!G91/('5. Trigger species (global)'!G89)&gt;=0.01),'6. Trigger species (at site)'!C91&gt;9),1,0)</f>
        <v>#DIV/0!</v>
      </c>
      <c r="AC86" s="3" t="e">
        <f>IF(AND(S86=1,('6. Trigger species (at site)'!E91/('5. Trigger species (global)'!I89)&gt;=0.001),'6. Trigger species (at site)'!C91&gt;4,'5. Trigger species (global)'!E89=lookups!$F$3),1,0)</f>
        <v>#DIV/0!</v>
      </c>
      <c r="AD86" s="28" t="e">
        <f>IF(AND(S86=1,('6. Trigger species (at site)'!F91/('5. Trigger species (global)'!H89)&gt;=0.001),'6. Trigger species (at site)'!D91&gt;4,'5. Trigger species (global)'!E89=lookups!$F$3),1,0)</f>
        <v>#DIV/0!</v>
      </c>
      <c r="AE86" s="3" t="e">
        <f>IF(AND(S86=1,('6. Trigger species (at site)'!G91/('5. Trigger species (global)'!G89)&gt;=0.001),'6. Trigger species (at site)'!C91&gt;4,'5. Trigger species (global)'!E89=lookups!$F$3),1,0)</f>
        <v>#DIV/0!</v>
      </c>
      <c r="AF86" s="28" t="e">
        <f>IF(AND(T86=1,('6. Trigger species (at site)'!E91/('5. Trigger species (global)'!I89)&gt;=0.002),'6. Trigger species (at site)'!C91&gt;9,'5. Trigger species (global)'!E89=lookups!$F$3),1,0)</f>
        <v>#DIV/0!</v>
      </c>
      <c r="AG86" s="28" t="e">
        <f>IF(AND(T86=1,('6. Trigger species (at site)'!F91/('5. Trigger species (global)'!H89)&gt;=0.002),'6. Trigger species (at site)'!D91&gt;9,'5. Trigger species (global)'!E89=lookups!$F$3),1,0)</f>
        <v>#DIV/0!</v>
      </c>
      <c r="AH86" s="28" t="e">
        <f>IF(AND(T86=1,('6. Trigger species (at site)'!G91/('5. Trigger species (global)'!G89)&gt;=0.002),'6. Trigger species (at site)'!C91&gt;9,'5. Trigger species (global)'!E89=lookups!$F$3),1,0)</f>
        <v>#DIV/0!</v>
      </c>
      <c r="AI86" s="3" t="e">
        <f>IF(AND(S86=1,('6. Trigger species (at site)'!E91/('5. Trigger species (global)'!I89)&gt;=0.95)),1,0)</f>
        <v>#DIV/0!</v>
      </c>
      <c r="AJ86" s="3" t="e">
        <f>IF(AND(S86=1,('6. Trigger species (at site)'!F91/('5. Trigger species (global)'!H89)&gt;=0.95)),1,0)</f>
        <v>#DIV/0!</v>
      </c>
      <c r="AK86" s="3" t="e">
        <f>IF(AND(S86=1,('6. Trigger species (at site)'!G91/('5. Trigger species (global)'!G89)&gt;=0.95)),1,0)</f>
        <v>#DIV/0!</v>
      </c>
      <c r="AL86" s="3" t="e">
        <f>IF(AND('6. Trigger species (at site)'!E91/('5. Trigger species (global)'!I89)&gt;=0.1,'6. Trigger species (at site)'!C91&gt;9,$R86=1),1,0)</f>
        <v>#DIV/0!</v>
      </c>
      <c r="AM86" s="3" t="e">
        <f>IF(AND('6. Trigger species (at site)'!F91/('5. Trigger species (global)'!H89)&gt;=0.1,'6. Trigger species (at site)'!D91&gt;9,$R86=1),1,0)</f>
        <v>#DIV/0!</v>
      </c>
      <c r="AN86" s="3" t="e">
        <f>IF(AND('6. Trigger species (at site)'!G91/('5. Trigger species (global)'!G89)&gt;=0.1,'6. Trigger species (at site)'!C91&gt;9,R86=1),1,0)</f>
        <v>#DIV/0!</v>
      </c>
      <c r="AO86" s="3" t="e">
        <f>IF(AND('5. Trigger species (global)'!$K89=lookups!$F$3,'6. Trigger species (at site)'!E91/('5. Trigger species (global)'!I89)&gt;=0.01,R86=1),1,0)</f>
        <v>#DIV/0!</v>
      </c>
      <c r="AP86" s="3" t="e">
        <f>IF(AND('5. Trigger species (global)'!$K89=lookups!$F$3,'6. Trigger species (at site)'!F91/('5. Trigger species (global)'!H89)&gt;=0.01,R86=1),1,0)</f>
        <v>#DIV/0!</v>
      </c>
      <c r="AQ86" s="3" t="e">
        <f>IF(AND('5. Trigger species (global)'!$K89=lookups!$F$3,'6. Trigger species (at site)'!G91/('5. Trigger species (global)'!G89)&gt;=0.01,R86=1),1,0)</f>
        <v>#DIV/0!</v>
      </c>
      <c r="AR86" s="3" t="e">
        <f>IF(AND(R86=1,BH86=$O$24,'5. Trigger species (global)'!L89=lookups!$F$3,'6. Trigger species (at site)'!E91/('5. Trigger species (global)'!I89)&gt;=0.005),1,0)</f>
        <v>#N/A</v>
      </c>
      <c r="AS86" s="3" t="e">
        <f>IF(AND(R86=1,BH86=$O$24,'5. Trigger species (global)'!L89=lookups!$F$3,'6. Trigger species (at site)'!F91/('5. Trigger species (global)'!H89)&gt;=0.005),1,0)</f>
        <v>#N/A</v>
      </c>
      <c r="AT86" s="3" t="e">
        <f>IF(AND(R86=1,BH86=$O$24,'5. Trigger species (global)'!L89=lookups!$F$3,'6. Trigger species (at site)'!G91/('5. Trigger species (global)'!G89)&gt;=0.005),1,0)</f>
        <v>#N/A</v>
      </c>
      <c r="AU86" s="3" t="e">
        <f>IF(AND('6. Trigger species (at site)'!C91&gt;=5,BH86=$O$25,'5. Trigger species (global)'!L89=lookups!$F$3),1,0)</f>
        <v>#N/A</v>
      </c>
      <c r="AV86" s="3">
        <f>IF(AND(R86=1,'6. Trigger species (at site)'!Y91=1),1,0)</f>
        <v>0</v>
      </c>
      <c r="AW86" s="3" t="e">
        <f>IF(AND('6. Trigger species (at site)'!Z91=1,'6. Trigger species (at site)'!E91/('5. Trigger species (global)'!I89)&gt;=0.01,'5. Trigger species (global)'!F89=lookups!$H$9),1,0)</f>
        <v>#DIV/0!</v>
      </c>
      <c r="AX86" s="3" t="e">
        <f>IF(AND('6. Trigger species (at site)'!Z91=1,'6. Trigger species (at site)'!F91/('5. Trigger species (global)'!H89)&gt;=0.01,'5. Trigger species (global)'!F89=lookups!$H$9),1,0)</f>
        <v>#DIV/0!</v>
      </c>
      <c r="AY86" s="3" t="e">
        <f>IF(AND('6. Trigger species (at site)'!Z91=1,'6. Trigger species (at site)'!G91/('5. Trigger species (global)'!G89)&gt;=0.01,'5. Trigger species (global)'!F89=lookups!$H$9),1,0)</f>
        <v>#DIV/0!</v>
      </c>
      <c r="AZ86" s="3">
        <f>IF(AND('6. Trigger species (at site)'!Z91=1,'6. Trigger species (at site)'!AA91=1,'5. Trigger species (global)'!F89=lookups!$H$9),1,0)</f>
        <v>0</v>
      </c>
      <c r="BA86" s="3" t="e">
        <f>IF(AND('6. Trigger species (at site)'!L91=lookups!$G$41,'6. Trigger species (at site)'!D91=lookups!$H$9,('6. Trigger species (at site)'!E91/('5. Trigger species (global)'!I89))&gt;=0.1),1,0)</f>
        <v>#DIV/0!</v>
      </c>
      <c r="BB86" s="3" t="e">
        <f>IF(AND('6. Trigger species (at site)'!L91=lookups!$G$41,'6. Trigger species (at site)'!D91=lookups!$H$9,('6. Trigger species (at site)'!F91/('5. Trigger species (global)'!H89))&gt;=0.1),1,0)</f>
        <v>#DIV/0!</v>
      </c>
      <c r="BC86" s="3" t="e">
        <f>IF(AND('6. Trigger species (at site)'!L91=lookups!$G$41,'6. Trigger species (at site)'!D91=lookups!$H$9,('6. Trigger species (at site)'!G91/('5. Trigger species (global)'!G89))&gt;=0.1),1,0)</f>
        <v>#DIV/0!</v>
      </c>
      <c r="BD86" s="3" t="e">
        <f>IF(AND('6. Trigger species (at site)'!L91=lookups!$G$42,'6. Trigger species (at site)'!D91=lookups!$H$9,('6. Trigger species (at site)'!E91/('5. Trigger species (global)'!I89))&gt;=0.1),1,0)</f>
        <v>#DIV/0!</v>
      </c>
      <c r="BE86" s="3" t="e">
        <f>IF(AND('6. Trigger species (at site)'!L91=lookups!$G$42,'6. Trigger species (at site)'!D91=lookups!$H$9,('6. Trigger species (at site)'!F91/('5. Trigger species (global)'!H89))&gt;=0.1),1,0)</f>
        <v>#DIV/0!</v>
      </c>
      <c r="BF86" s="3" t="e">
        <f>IF(AND('6. Trigger species (at site)'!L91=lookups!$G$42,'6. Trigger species (at site)'!D91=lookups!$H$9,('6. Trigger species (at site)'!G91/('5. Trigger species (global)'!G89))&gt;=0.1),1,0)</f>
        <v>#DIV/0!</v>
      </c>
      <c r="BG86" s="3">
        <f>'5. Trigger species (global)'!C89</f>
        <v>0</v>
      </c>
      <c r="BH86" s="3" t="e">
        <f t="shared" si="17"/>
        <v>#N/A</v>
      </c>
      <c r="CE86" s="3">
        <f>'5. Trigger species (global)'!F90</f>
        <v>0</v>
      </c>
      <c r="CF86" s="3">
        <f t="shared" si="14"/>
        <v>1</v>
      </c>
      <c r="CG86" s="3" t="str">
        <f>'6. Trigger species (at site)'!L92</f>
        <v>Regularly held by site</v>
      </c>
      <c r="CH86" s="3">
        <f t="shared" si="15"/>
        <v>1</v>
      </c>
      <c r="CI86" s="3">
        <f t="shared" si="16"/>
        <v>0</v>
      </c>
    </row>
    <row r="87" spans="1:87" x14ac:dyDescent="0.25">
      <c r="A87" s="3" t="s">
        <v>108</v>
      </c>
      <c r="E87" s="3" t="s">
        <v>752</v>
      </c>
      <c r="R87" s="3">
        <f>'6. Trigger species (at site)'!X92</f>
        <v>1</v>
      </c>
      <c r="S87" s="3">
        <f>IF(OR('5. Trigger species (global)'!D90=lookups!$E$43,'5. Trigger species (global)'!D90=lookups!$E$44),1,0)</f>
        <v>0</v>
      </c>
      <c r="T87" s="3">
        <f>IF('5. Trigger species (global)'!D90=lookups!$E$42,1,0)</f>
        <v>0</v>
      </c>
      <c r="U87" s="3">
        <f>IF(AND(S87=1,'5. Trigger species (global)'!$E$5=lookups!$H$3),1,0)</f>
        <v>0</v>
      </c>
      <c r="V87" s="3">
        <f>IF(AND(T87=1,'5. Trigger species (global)'!$E$5=lookups!$H$3),1,0)</f>
        <v>0</v>
      </c>
      <c r="W87" s="3" t="e">
        <f>IF(AND(S87=1,('6. Trigger species (at site)'!E92/(('5. Trigger species (global)'!I90))&gt;=0.005),'6. Trigger species (at site)'!C92&gt;4),1,0)</f>
        <v>#DIV/0!</v>
      </c>
      <c r="X87" s="28" t="e">
        <f>IF(AND(S87=1,('6. Trigger species (at site)'!F92/(('5. Trigger species (global)'!H90))&gt;=0.005),'6. Trigger species (at site)'!C92&gt;4),1,0)</f>
        <v>#DIV/0!</v>
      </c>
      <c r="Y87" s="3" t="e">
        <f>IF(AND(S87=1,('6. Trigger species (at site)'!G92/('5. Trigger species (global)'!G90)&gt;=0.005),'6. Trigger species (at site)'!C92&gt;4),1,0)</f>
        <v>#DIV/0!</v>
      </c>
      <c r="Z87" s="28" t="e">
        <f>IF(AND(T87=1,('6. Trigger species (at site)'!E92/('5. Trigger species (global)'!I90)&gt;=0.01),'6. Trigger species (at site)'!C92&gt;9),1,0)</f>
        <v>#DIV/0!</v>
      </c>
      <c r="AA87" s="28" t="e">
        <f>IF(AND(T87=1,('6. Trigger species (at site)'!F92/('5. Trigger species (global)'!H90)&gt;=0.01),'6. Trigger species (at site)'!C92&gt;9),1,0)</f>
        <v>#DIV/0!</v>
      </c>
      <c r="AB87" s="28" t="e">
        <f>IF(AND(T87=1,('6. Trigger species (at site)'!G92/('5. Trigger species (global)'!G90)&gt;=0.01),'6. Trigger species (at site)'!C92&gt;9),1,0)</f>
        <v>#DIV/0!</v>
      </c>
      <c r="AC87" s="3" t="e">
        <f>IF(AND(S87=1,('6. Trigger species (at site)'!E92/('5. Trigger species (global)'!I90)&gt;=0.001),'6. Trigger species (at site)'!C92&gt;4,'5. Trigger species (global)'!E90=lookups!$F$3),1,0)</f>
        <v>#DIV/0!</v>
      </c>
      <c r="AD87" s="28" t="e">
        <f>IF(AND(S87=1,('6. Trigger species (at site)'!F92/('5. Trigger species (global)'!H90)&gt;=0.001),'6. Trigger species (at site)'!D92&gt;4,'5. Trigger species (global)'!E90=lookups!$F$3),1,0)</f>
        <v>#DIV/0!</v>
      </c>
      <c r="AE87" s="3" t="e">
        <f>IF(AND(S87=1,('6. Trigger species (at site)'!G92/('5. Trigger species (global)'!G90)&gt;=0.001),'6. Trigger species (at site)'!C92&gt;4,'5. Trigger species (global)'!E90=lookups!$F$3),1,0)</f>
        <v>#DIV/0!</v>
      </c>
      <c r="AF87" s="28" t="e">
        <f>IF(AND(T87=1,('6. Trigger species (at site)'!E92/('5. Trigger species (global)'!I90)&gt;=0.002),'6. Trigger species (at site)'!C92&gt;9,'5. Trigger species (global)'!E90=lookups!$F$3),1,0)</f>
        <v>#DIV/0!</v>
      </c>
      <c r="AG87" s="28" t="e">
        <f>IF(AND(T87=1,('6. Trigger species (at site)'!F92/('5. Trigger species (global)'!H90)&gt;=0.002),'6. Trigger species (at site)'!D92&gt;9,'5. Trigger species (global)'!E90=lookups!$F$3),1,0)</f>
        <v>#DIV/0!</v>
      </c>
      <c r="AH87" s="28" t="e">
        <f>IF(AND(T87=1,('6. Trigger species (at site)'!G92/('5. Trigger species (global)'!G90)&gt;=0.002),'6. Trigger species (at site)'!C92&gt;9,'5. Trigger species (global)'!E90=lookups!$F$3),1,0)</f>
        <v>#DIV/0!</v>
      </c>
      <c r="AI87" s="3" t="e">
        <f>IF(AND(S87=1,('6. Trigger species (at site)'!E92/('5. Trigger species (global)'!I90)&gt;=0.95)),1,0)</f>
        <v>#DIV/0!</v>
      </c>
      <c r="AJ87" s="3" t="e">
        <f>IF(AND(S87=1,('6. Trigger species (at site)'!F92/('5. Trigger species (global)'!H90)&gt;=0.95)),1,0)</f>
        <v>#DIV/0!</v>
      </c>
      <c r="AK87" s="3" t="e">
        <f>IF(AND(S87=1,('6. Trigger species (at site)'!G92/('5. Trigger species (global)'!G90)&gt;=0.95)),1,0)</f>
        <v>#DIV/0!</v>
      </c>
      <c r="AL87" s="3" t="e">
        <f>IF(AND('6. Trigger species (at site)'!E92/('5. Trigger species (global)'!I90)&gt;=0.1,'6. Trigger species (at site)'!C92&gt;9,$R87=1),1,0)</f>
        <v>#DIV/0!</v>
      </c>
      <c r="AM87" s="3" t="e">
        <f>IF(AND('6. Trigger species (at site)'!F92/('5. Trigger species (global)'!H90)&gt;=0.1,'6. Trigger species (at site)'!D92&gt;9,$R87=1),1,0)</f>
        <v>#DIV/0!</v>
      </c>
      <c r="AN87" s="3" t="e">
        <f>IF(AND('6. Trigger species (at site)'!G92/('5. Trigger species (global)'!G90)&gt;=0.1,'6. Trigger species (at site)'!C92&gt;9,R87=1),1,0)</f>
        <v>#DIV/0!</v>
      </c>
      <c r="AO87" s="3" t="e">
        <f>IF(AND('5. Trigger species (global)'!$K90=lookups!$F$3,'6. Trigger species (at site)'!E92/('5. Trigger species (global)'!I90)&gt;=0.01,R87=1),1,0)</f>
        <v>#DIV/0!</v>
      </c>
      <c r="AP87" s="3" t="e">
        <f>IF(AND('5. Trigger species (global)'!$K90=lookups!$F$3,'6. Trigger species (at site)'!F92/('5. Trigger species (global)'!H90)&gt;=0.01,R87=1),1,0)</f>
        <v>#DIV/0!</v>
      </c>
      <c r="AQ87" s="3" t="e">
        <f>IF(AND('5. Trigger species (global)'!$K90=lookups!$F$3,'6. Trigger species (at site)'!G92/('5. Trigger species (global)'!G90)&gt;=0.01,R87=1),1,0)</f>
        <v>#DIV/0!</v>
      </c>
      <c r="AR87" s="3" t="e">
        <f>IF(AND(R87=1,BH87=$O$24,'5. Trigger species (global)'!L90=lookups!$F$3,'6. Trigger species (at site)'!E92/('5. Trigger species (global)'!I90)&gt;=0.005),1,0)</f>
        <v>#N/A</v>
      </c>
      <c r="AS87" s="3" t="e">
        <f>IF(AND(R87=1,BH87=$O$24,'5. Trigger species (global)'!L90=lookups!$F$3,'6. Trigger species (at site)'!F92/('5. Trigger species (global)'!H90)&gt;=0.005),1,0)</f>
        <v>#N/A</v>
      </c>
      <c r="AT87" s="3" t="e">
        <f>IF(AND(R87=1,BH87=$O$24,'5. Trigger species (global)'!L90=lookups!$F$3,'6. Trigger species (at site)'!G92/('5. Trigger species (global)'!G90)&gt;=0.005),1,0)</f>
        <v>#N/A</v>
      </c>
      <c r="AU87" s="3" t="e">
        <f>IF(AND('6. Trigger species (at site)'!C92&gt;=5,BH87=$O$25,'5. Trigger species (global)'!L90=lookups!$F$3),1,0)</f>
        <v>#N/A</v>
      </c>
      <c r="AV87" s="3">
        <f>IF(AND(R87=1,'6. Trigger species (at site)'!Y92=1),1,0)</f>
        <v>0</v>
      </c>
      <c r="AW87" s="3" t="e">
        <f>IF(AND('6. Trigger species (at site)'!Z92=1,'6. Trigger species (at site)'!E92/('5. Trigger species (global)'!I90)&gt;=0.01,'5. Trigger species (global)'!F90=lookups!$H$9),1,0)</f>
        <v>#DIV/0!</v>
      </c>
      <c r="AX87" s="3" t="e">
        <f>IF(AND('6. Trigger species (at site)'!Z92=1,'6. Trigger species (at site)'!F92/('5. Trigger species (global)'!H90)&gt;=0.01,'5. Trigger species (global)'!F90=lookups!$H$9),1,0)</f>
        <v>#DIV/0!</v>
      </c>
      <c r="AY87" s="3" t="e">
        <f>IF(AND('6. Trigger species (at site)'!Z92=1,'6. Trigger species (at site)'!G92/('5. Trigger species (global)'!G90)&gt;=0.01,'5. Trigger species (global)'!F90=lookups!$H$9),1,0)</f>
        <v>#DIV/0!</v>
      </c>
      <c r="AZ87" s="3">
        <f>IF(AND('6. Trigger species (at site)'!Z92=1,'6. Trigger species (at site)'!AA92=1,'5. Trigger species (global)'!F90=lookups!$H$9),1,0)</f>
        <v>0</v>
      </c>
      <c r="BA87" s="3" t="e">
        <f>IF(AND('6. Trigger species (at site)'!L92=lookups!$G$41,'6. Trigger species (at site)'!D92=lookups!$H$9,('6. Trigger species (at site)'!E92/('5. Trigger species (global)'!I90))&gt;=0.1),1,0)</f>
        <v>#DIV/0!</v>
      </c>
      <c r="BB87" s="3" t="e">
        <f>IF(AND('6. Trigger species (at site)'!L92=lookups!$G$41,'6. Trigger species (at site)'!D92=lookups!$H$9,('6. Trigger species (at site)'!F92/('5. Trigger species (global)'!H90))&gt;=0.1),1,0)</f>
        <v>#DIV/0!</v>
      </c>
      <c r="BC87" s="3" t="e">
        <f>IF(AND('6. Trigger species (at site)'!L92=lookups!$G$41,'6. Trigger species (at site)'!D92=lookups!$H$9,('6. Trigger species (at site)'!G92/('5. Trigger species (global)'!G90))&gt;=0.1),1,0)</f>
        <v>#DIV/0!</v>
      </c>
      <c r="BD87" s="3" t="e">
        <f>IF(AND('6. Trigger species (at site)'!L92=lookups!$G$42,'6. Trigger species (at site)'!D92=lookups!$H$9,('6. Trigger species (at site)'!E92/('5. Trigger species (global)'!I90))&gt;=0.1),1,0)</f>
        <v>#DIV/0!</v>
      </c>
      <c r="BE87" s="3" t="e">
        <f>IF(AND('6. Trigger species (at site)'!L92=lookups!$G$42,'6. Trigger species (at site)'!D92=lookups!$H$9,('6. Trigger species (at site)'!F92/('5. Trigger species (global)'!H90))&gt;=0.1),1,0)</f>
        <v>#DIV/0!</v>
      </c>
      <c r="BF87" s="3" t="e">
        <f>IF(AND('6. Trigger species (at site)'!L92=lookups!$G$42,'6. Trigger species (at site)'!D92=lookups!$H$9,('6. Trigger species (at site)'!G92/('5. Trigger species (global)'!G90))&gt;=0.1),1,0)</f>
        <v>#DIV/0!</v>
      </c>
      <c r="BG87" s="3">
        <f>'5. Trigger species (global)'!C90</f>
        <v>0</v>
      </c>
      <c r="BH87" s="3" t="e">
        <f t="shared" si="17"/>
        <v>#N/A</v>
      </c>
      <c r="CE87" s="3">
        <f>'5. Trigger species (global)'!F91</f>
        <v>0</v>
      </c>
      <c r="CF87" s="3">
        <f t="shared" si="14"/>
        <v>1</v>
      </c>
      <c r="CG87" s="3" t="str">
        <f>'6. Trigger species (at site)'!L93</f>
        <v>Regularly held by site</v>
      </c>
      <c r="CH87" s="3">
        <f t="shared" si="15"/>
        <v>1</v>
      </c>
      <c r="CI87" s="3">
        <f t="shared" si="16"/>
        <v>0</v>
      </c>
    </row>
    <row r="88" spans="1:87" x14ac:dyDescent="0.25">
      <c r="A88" s="3" t="s">
        <v>109</v>
      </c>
      <c r="E88" s="3" t="s">
        <v>753</v>
      </c>
      <c r="R88" s="3">
        <f>'6. Trigger species (at site)'!X93</f>
        <v>1</v>
      </c>
      <c r="S88" s="3">
        <f>IF(OR('5. Trigger species (global)'!D91=lookups!$E$43,'5. Trigger species (global)'!D91=lookups!$E$44),1,0)</f>
        <v>0</v>
      </c>
      <c r="T88" s="3">
        <f>IF('5. Trigger species (global)'!D91=lookups!$E$42,1,0)</f>
        <v>0</v>
      </c>
      <c r="U88" s="3">
        <f>IF(AND(S88=1,'5. Trigger species (global)'!$E$5=lookups!$H$3),1,0)</f>
        <v>0</v>
      </c>
      <c r="V88" s="3">
        <f>IF(AND(T88=1,'5. Trigger species (global)'!$E$5=lookups!$H$3),1,0)</f>
        <v>0</v>
      </c>
      <c r="W88" s="3" t="e">
        <f>IF(AND(S88=1,('6. Trigger species (at site)'!E93/(('5. Trigger species (global)'!I91))&gt;=0.005),'6. Trigger species (at site)'!C93&gt;4),1,0)</f>
        <v>#DIV/0!</v>
      </c>
      <c r="X88" s="28" t="e">
        <f>IF(AND(S88=1,('6. Trigger species (at site)'!F93/(('5. Trigger species (global)'!H91))&gt;=0.005),'6. Trigger species (at site)'!C93&gt;4),1,0)</f>
        <v>#DIV/0!</v>
      </c>
      <c r="Y88" s="3" t="e">
        <f>IF(AND(S88=1,('6. Trigger species (at site)'!G93/('5. Trigger species (global)'!G91)&gt;=0.005),'6. Trigger species (at site)'!C93&gt;4),1,0)</f>
        <v>#DIV/0!</v>
      </c>
      <c r="Z88" s="28" t="e">
        <f>IF(AND(T88=1,('6. Trigger species (at site)'!E93/('5. Trigger species (global)'!I91)&gt;=0.01),'6. Trigger species (at site)'!C93&gt;9),1,0)</f>
        <v>#DIV/0!</v>
      </c>
      <c r="AA88" s="28" t="e">
        <f>IF(AND(T88=1,('6. Trigger species (at site)'!F93/('5. Trigger species (global)'!H91)&gt;=0.01),'6. Trigger species (at site)'!C93&gt;9),1,0)</f>
        <v>#DIV/0!</v>
      </c>
      <c r="AB88" s="28" t="e">
        <f>IF(AND(T88=1,('6. Trigger species (at site)'!G93/('5. Trigger species (global)'!G91)&gt;=0.01),'6. Trigger species (at site)'!C93&gt;9),1,0)</f>
        <v>#DIV/0!</v>
      </c>
      <c r="AC88" s="3" t="e">
        <f>IF(AND(S88=1,('6. Trigger species (at site)'!E93/('5. Trigger species (global)'!I91)&gt;=0.001),'6. Trigger species (at site)'!C93&gt;4,'5. Trigger species (global)'!E91=lookups!$F$3),1,0)</f>
        <v>#DIV/0!</v>
      </c>
      <c r="AD88" s="28" t="e">
        <f>IF(AND(S88=1,('6. Trigger species (at site)'!F93/('5. Trigger species (global)'!H91)&gt;=0.001),'6. Trigger species (at site)'!D93&gt;4,'5. Trigger species (global)'!E91=lookups!$F$3),1,0)</f>
        <v>#DIV/0!</v>
      </c>
      <c r="AE88" s="3" t="e">
        <f>IF(AND(S88=1,('6. Trigger species (at site)'!G93/('5. Trigger species (global)'!G91)&gt;=0.001),'6. Trigger species (at site)'!C93&gt;4,'5. Trigger species (global)'!E91=lookups!$F$3),1,0)</f>
        <v>#DIV/0!</v>
      </c>
      <c r="AF88" s="28" t="e">
        <f>IF(AND(T88=1,('6. Trigger species (at site)'!E93/('5. Trigger species (global)'!I91)&gt;=0.002),'6. Trigger species (at site)'!C93&gt;9,'5. Trigger species (global)'!E91=lookups!$F$3),1,0)</f>
        <v>#DIV/0!</v>
      </c>
      <c r="AG88" s="28" t="e">
        <f>IF(AND(T88=1,('6. Trigger species (at site)'!F93/('5. Trigger species (global)'!H91)&gt;=0.002),'6. Trigger species (at site)'!D93&gt;9,'5. Trigger species (global)'!E91=lookups!$F$3),1,0)</f>
        <v>#DIV/0!</v>
      </c>
      <c r="AH88" s="28" t="e">
        <f>IF(AND(T88=1,('6. Trigger species (at site)'!G93/('5. Trigger species (global)'!G91)&gt;=0.002),'6. Trigger species (at site)'!C93&gt;9,'5. Trigger species (global)'!E91=lookups!$F$3),1,0)</f>
        <v>#DIV/0!</v>
      </c>
      <c r="AI88" s="3" t="e">
        <f>IF(AND(S88=1,('6. Trigger species (at site)'!E93/('5. Trigger species (global)'!I91)&gt;=0.95)),1,0)</f>
        <v>#DIV/0!</v>
      </c>
      <c r="AJ88" s="3" t="e">
        <f>IF(AND(S88=1,('6. Trigger species (at site)'!F93/('5. Trigger species (global)'!H91)&gt;=0.95)),1,0)</f>
        <v>#DIV/0!</v>
      </c>
      <c r="AK88" s="3" t="e">
        <f>IF(AND(S88=1,('6. Trigger species (at site)'!G93/('5. Trigger species (global)'!G91)&gt;=0.95)),1,0)</f>
        <v>#DIV/0!</v>
      </c>
      <c r="AL88" s="3" t="e">
        <f>IF(AND('6. Trigger species (at site)'!E93/('5. Trigger species (global)'!I91)&gt;=0.1,'6. Trigger species (at site)'!C93&gt;9,$R88=1),1,0)</f>
        <v>#DIV/0!</v>
      </c>
      <c r="AM88" s="3" t="e">
        <f>IF(AND('6. Trigger species (at site)'!F93/('5. Trigger species (global)'!H91)&gt;=0.1,'6. Trigger species (at site)'!D93&gt;9,$R88=1),1,0)</f>
        <v>#DIV/0!</v>
      </c>
      <c r="AN88" s="3" t="e">
        <f>IF(AND('6. Trigger species (at site)'!G93/('5. Trigger species (global)'!G91)&gt;=0.1,'6. Trigger species (at site)'!C93&gt;9,R88=1),1,0)</f>
        <v>#DIV/0!</v>
      </c>
      <c r="AO88" s="3" t="e">
        <f>IF(AND('5. Trigger species (global)'!$K91=lookups!$F$3,'6. Trigger species (at site)'!E93/('5. Trigger species (global)'!I91)&gt;=0.01,R88=1),1,0)</f>
        <v>#DIV/0!</v>
      </c>
      <c r="AP88" s="3" t="e">
        <f>IF(AND('5. Trigger species (global)'!$K91=lookups!$F$3,'6. Trigger species (at site)'!F93/('5. Trigger species (global)'!H91)&gt;=0.01,R88=1),1,0)</f>
        <v>#DIV/0!</v>
      </c>
      <c r="AQ88" s="3" t="e">
        <f>IF(AND('5. Trigger species (global)'!$K91=lookups!$F$3,'6. Trigger species (at site)'!G93/('5. Trigger species (global)'!G91)&gt;=0.01,R88=1),1,0)</f>
        <v>#DIV/0!</v>
      </c>
      <c r="AR88" s="3" t="e">
        <f>IF(AND(R88=1,BH88=$O$24,'5. Trigger species (global)'!L91=lookups!$F$3,'6. Trigger species (at site)'!E93/('5. Trigger species (global)'!I91)&gt;=0.005),1,0)</f>
        <v>#N/A</v>
      </c>
      <c r="AS88" s="3" t="e">
        <f>IF(AND(R88=1,BH88=$O$24,'5. Trigger species (global)'!L91=lookups!$F$3,'6. Trigger species (at site)'!F93/('5. Trigger species (global)'!H91)&gt;=0.005),1,0)</f>
        <v>#N/A</v>
      </c>
      <c r="AT88" s="3" t="e">
        <f>IF(AND(R88=1,BH88=$O$24,'5. Trigger species (global)'!L91=lookups!$F$3,'6. Trigger species (at site)'!G93/('5. Trigger species (global)'!G91)&gt;=0.005),1,0)</f>
        <v>#N/A</v>
      </c>
      <c r="AU88" s="3" t="e">
        <f>IF(AND('6. Trigger species (at site)'!C93&gt;=5,BH88=$O$25,'5. Trigger species (global)'!L91=lookups!$F$3),1,0)</f>
        <v>#N/A</v>
      </c>
      <c r="AV88" s="3">
        <f>IF(AND(R88=1,'6. Trigger species (at site)'!Y93=1),1,0)</f>
        <v>0</v>
      </c>
      <c r="AW88" s="3" t="e">
        <f>IF(AND('6. Trigger species (at site)'!Z93=1,'6. Trigger species (at site)'!E93/('5. Trigger species (global)'!I91)&gt;=0.01,'5. Trigger species (global)'!F91=lookups!$H$9),1,0)</f>
        <v>#DIV/0!</v>
      </c>
      <c r="AX88" s="3" t="e">
        <f>IF(AND('6. Trigger species (at site)'!Z93=1,'6. Trigger species (at site)'!F93/('5. Trigger species (global)'!H91)&gt;=0.01,'5. Trigger species (global)'!F91=lookups!$H$9),1,0)</f>
        <v>#DIV/0!</v>
      </c>
      <c r="AY88" s="3" t="e">
        <f>IF(AND('6. Trigger species (at site)'!Z93=1,'6. Trigger species (at site)'!G93/('5. Trigger species (global)'!G91)&gt;=0.01,'5. Trigger species (global)'!F91=lookups!$H$9),1,0)</f>
        <v>#DIV/0!</v>
      </c>
      <c r="AZ88" s="3">
        <f>IF(AND('6. Trigger species (at site)'!Z93=1,'6. Trigger species (at site)'!AA93=1,'5. Trigger species (global)'!F91=lookups!$H$9),1,0)</f>
        <v>0</v>
      </c>
      <c r="BA88" s="3" t="e">
        <f>IF(AND('6. Trigger species (at site)'!L93=lookups!$G$41,'6. Trigger species (at site)'!D93=lookups!$H$9,('6. Trigger species (at site)'!E93/('5. Trigger species (global)'!I91))&gt;=0.1),1,0)</f>
        <v>#DIV/0!</v>
      </c>
      <c r="BB88" s="3" t="e">
        <f>IF(AND('6. Trigger species (at site)'!L93=lookups!$G$41,'6. Trigger species (at site)'!D93=lookups!$H$9,('6. Trigger species (at site)'!F93/('5. Trigger species (global)'!H91))&gt;=0.1),1,0)</f>
        <v>#DIV/0!</v>
      </c>
      <c r="BC88" s="3" t="e">
        <f>IF(AND('6. Trigger species (at site)'!L93=lookups!$G$41,'6. Trigger species (at site)'!D93=lookups!$H$9,('6. Trigger species (at site)'!G93/('5. Trigger species (global)'!G91))&gt;=0.1),1,0)</f>
        <v>#DIV/0!</v>
      </c>
      <c r="BD88" s="3" t="e">
        <f>IF(AND('6. Trigger species (at site)'!L93=lookups!$G$42,'6. Trigger species (at site)'!D93=lookups!$H$9,('6. Trigger species (at site)'!E93/('5. Trigger species (global)'!I91))&gt;=0.1),1,0)</f>
        <v>#DIV/0!</v>
      </c>
      <c r="BE88" s="3" t="e">
        <f>IF(AND('6. Trigger species (at site)'!L93=lookups!$G$42,'6. Trigger species (at site)'!D93=lookups!$H$9,('6. Trigger species (at site)'!F93/('5. Trigger species (global)'!H91))&gt;=0.1),1,0)</f>
        <v>#DIV/0!</v>
      </c>
      <c r="BF88" s="3" t="e">
        <f>IF(AND('6. Trigger species (at site)'!L93=lookups!$G$42,'6. Trigger species (at site)'!D93=lookups!$H$9,('6. Trigger species (at site)'!G93/('5. Trigger species (global)'!G91))&gt;=0.1),1,0)</f>
        <v>#DIV/0!</v>
      </c>
      <c r="BG88" s="3">
        <f>'5. Trigger species (global)'!C91</f>
        <v>0</v>
      </c>
      <c r="BH88" s="3" t="e">
        <f t="shared" si="17"/>
        <v>#N/A</v>
      </c>
      <c r="CE88" s="3">
        <f>'5. Trigger species (global)'!F92</f>
        <v>0</v>
      </c>
      <c r="CF88" s="3">
        <f t="shared" si="14"/>
        <v>1</v>
      </c>
      <c r="CG88" s="3" t="str">
        <f>'6. Trigger species (at site)'!L94</f>
        <v>Regularly held by site</v>
      </c>
      <c r="CH88" s="3">
        <f t="shared" si="15"/>
        <v>1</v>
      </c>
      <c r="CI88" s="3">
        <f t="shared" si="16"/>
        <v>0</v>
      </c>
    </row>
    <row r="89" spans="1:87" x14ac:dyDescent="0.25">
      <c r="A89" s="3" t="s">
        <v>110</v>
      </c>
      <c r="E89" s="3" t="s">
        <v>754</v>
      </c>
      <c r="R89" s="3">
        <f>'6. Trigger species (at site)'!X94</f>
        <v>1</v>
      </c>
      <c r="S89" s="3">
        <f>IF(OR('5. Trigger species (global)'!D92=lookups!$E$43,'5. Trigger species (global)'!D92=lookups!$E$44),1,0)</f>
        <v>0</v>
      </c>
      <c r="T89" s="3">
        <f>IF('5. Trigger species (global)'!D92=lookups!$E$42,1,0)</f>
        <v>0</v>
      </c>
      <c r="U89" s="3">
        <f>IF(AND(S89=1,'5. Trigger species (global)'!$E$5=lookups!$H$3),1,0)</f>
        <v>0</v>
      </c>
      <c r="V89" s="3">
        <f>IF(AND(T89=1,'5. Trigger species (global)'!$E$5=lookups!$H$3),1,0)</f>
        <v>0</v>
      </c>
      <c r="W89" s="3" t="e">
        <f>IF(AND(S89=1,('6. Trigger species (at site)'!E94/(('5. Trigger species (global)'!I92))&gt;=0.005),'6. Trigger species (at site)'!C94&gt;4),1,0)</f>
        <v>#DIV/0!</v>
      </c>
      <c r="X89" s="28" t="e">
        <f>IF(AND(S89=1,('6. Trigger species (at site)'!F94/(('5. Trigger species (global)'!H92))&gt;=0.005),'6. Trigger species (at site)'!C94&gt;4),1,0)</f>
        <v>#DIV/0!</v>
      </c>
      <c r="Y89" s="3" t="e">
        <f>IF(AND(S89=1,('6. Trigger species (at site)'!G94/('5. Trigger species (global)'!G92)&gt;=0.005),'6. Trigger species (at site)'!C94&gt;4),1,0)</f>
        <v>#DIV/0!</v>
      </c>
      <c r="Z89" s="28" t="e">
        <f>IF(AND(T89=1,('6. Trigger species (at site)'!E94/('5. Trigger species (global)'!I92)&gt;=0.01),'6. Trigger species (at site)'!C94&gt;9),1,0)</f>
        <v>#DIV/0!</v>
      </c>
      <c r="AA89" s="28" t="e">
        <f>IF(AND(T89=1,('6. Trigger species (at site)'!F94/('5. Trigger species (global)'!H92)&gt;=0.01),'6. Trigger species (at site)'!C94&gt;9),1,0)</f>
        <v>#DIV/0!</v>
      </c>
      <c r="AB89" s="28" t="e">
        <f>IF(AND(T89=1,('6. Trigger species (at site)'!G94/('5. Trigger species (global)'!G92)&gt;=0.01),'6. Trigger species (at site)'!C94&gt;9),1,0)</f>
        <v>#DIV/0!</v>
      </c>
      <c r="AC89" s="3" t="e">
        <f>IF(AND(S89=1,('6. Trigger species (at site)'!E94/('5. Trigger species (global)'!I92)&gt;=0.001),'6. Trigger species (at site)'!C94&gt;4,'5. Trigger species (global)'!E92=lookups!$F$3),1,0)</f>
        <v>#DIV/0!</v>
      </c>
      <c r="AD89" s="28" t="e">
        <f>IF(AND(S89=1,('6. Trigger species (at site)'!F94/('5. Trigger species (global)'!H92)&gt;=0.001),'6. Trigger species (at site)'!D94&gt;4,'5. Trigger species (global)'!E92=lookups!$F$3),1,0)</f>
        <v>#DIV/0!</v>
      </c>
      <c r="AE89" s="3" t="e">
        <f>IF(AND(S89=1,('6. Trigger species (at site)'!G94/('5. Trigger species (global)'!G92)&gt;=0.001),'6. Trigger species (at site)'!C94&gt;4,'5. Trigger species (global)'!E92=lookups!$F$3),1,0)</f>
        <v>#DIV/0!</v>
      </c>
      <c r="AF89" s="28" t="e">
        <f>IF(AND(T89=1,('6. Trigger species (at site)'!E94/('5. Trigger species (global)'!I92)&gt;=0.002),'6. Trigger species (at site)'!C94&gt;9,'5. Trigger species (global)'!E92=lookups!$F$3),1,0)</f>
        <v>#DIV/0!</v>
      </c>
      <c r="AG89" s="28" t="e">
        <f>IF(AND(T89=1,('6. Trigger species (at site)'!F94/('5. Trigger species (global)'!H92)&gt;=0.002),'6. Trigger species (at site)'!D94&gt;9,'5. Trigger species (global)'!E92=lookups!$F$3),1,0)</f>
        <v>#DIV/0!</v>
      </c>
      <c r="AH89" s="28" t="e">
        <f>IF(AND(T89=1,('6. Trigger species (at site)'!G94/('5. Trigger species (global)'!G92)&gt;=0.002),'6. Trigger species (at site)'!C94&gt;9,'5. Trigger species (global)'!E92=lookups!$F$3),1,0)</f>
        <v>#DIV/0!</v>
      </c>
      <c r="AI89" s="3" t="e">
        <f>IF(AND(S89=1,('6. Trigger species (at site)'!E94/('5. Trigger species (global)'!I92)&gt;=0.95)),1,0)</f>
        <v>#DIV/0!</v>
      </c>
      <c r="AJ89" s="3" t="e">
        <f>IF(AND(S89=1,('6. Trigger species (at site)'!F94/('5. Trigger species (global)'!H92)&gt;=0.95)),1,0)</f>
        <v>#DIV/0!</v>
      </c>
      <c r="AK89" s="3" t="e">
        <f>IF(AND(S89=1,('6. Trigger species (at site)'!G94/('5. Trigger species (global)'!G92)&gt;=0.95)),1,0)</f>
        <v>#DIV/0!</v>
      </c>
      <c r="AL89" s="3" t="e">
        <f>IF(AND('6. Trigger species (at site)'!E94/('5. Trigger species (global)'!I92)&gt;=0.1,'6. Trigger species (at site)'!C94&gt;9,$R89=1),1,0)</f>
        <v>#DIV/0!</v>
      </c>
      <c r="AM89" s="3" t="e">
        <f>IF(AND('6. Trigger species (at site)'!F94/('5. Trigger species (global)'!H92)&gt;=0.1,'6. Trigger species (at site)'!D94&gt;9,$R89=1),1,0)</f>
        <v>#DIV/0!</v>
      </c>
      <c r="AN89" s="3" t="e">
        <f>IF(AND('6. Trigger species (at site)'!G94/('5. Trigger species (global)'!G92)&gt;=0.1,'6. Trigger species (at site)'!C94&gt;9,R89=1),1,0)</f>
        <v>#DIV/0!</v>
      </c>
      <c r="AO89" s="3" t="e">
        <f>IF(AND('5. Trigger species (global)'!$K92=lookups!$F$3,'6. Trigger species (at site)'!E94/('5. Trigger species (global)'!I92)&gt;=0.01,R89=1),1,0)</f>
        <v>#DIV/0!</v>
      </c>
      <c r="AP89" s="3" t="e">
        <f>IF(AND('5. Trigger species (global)'!$K92=lookups!$F$3,'6. Trigger species (at site)'!F94/('5. Trigger species (global)'!H92)&gt;=0.01,R89=1),1,0)</f>
        <v>#DIV/0!</v>
      </c>
      <c r="AQ89" s="3" t="e">
        <f>IF(AND('5. Trigger species (global)'!$K92=lookups!$F$3,'6. Trigger species (at site)'!G94/('5. Trigger species (global)'!G92)&gt;=0.01,R89=1),1,0)</f>
        <v>#DIV/0!</v>
      </c>
      <c r="AR89" s="3" t="e">
        <f>IF(AND(R89=1,BH89=$O$24,'5. Trigger species (global)'!L92=lookups!$F$3,'6. Trigger species (at site)'!E94/('5. Trigger species (global)'!I92)&gt;=0.005),1,0)</f>
        <v>#N/A</v>
      </c>
      <c r="AS89" s="3" t="e">
        <f>IF(AND(R89=1,BH89=$O$24,'5. Trigger species (global)'!L92=lookups!$F$3,'6. Trigger species (at site)'!F94/('5. Trigger species (global)'!H92)&gt;=0.005),1,0)</f>
        <v>#N/A</v>
      </c>
      <c r="AT89" s="3" t="e">
        <f>IF(AND(R89=1,BH89=$O$24,'5. Trigger species (global)'!L92=lookups!$F$3,'6. Trigger species (at site)'!G94/('5. Trigger species (global)'!G92)&gt;=0.005),1,0)</f>
        <v>#N/A</v>
      </c>
      <c r="AU89" s="3" t="e">
        <f>IF(AND('6. Trigger species (at site)'!C94&gt;=5,BH89=$O$25,'5. Trigger species (global)'!L92=lookups!$F$3),1,0)</f>
        <v>#N/A</v>
      </c>
      <c r="AV89" s="3">
        <f>IF(AND(R89=1,'6. Trigger species (at site)'!Y94=1),1,0)</f>
        <v>0</v>
      </c>
      <c r="AW89" s="3" t="e">
        <f>IF(AND('6. Trigger species (at site)'!Z94=1,'6. Trigger species (at site)'!E94/('5. Trigger species (global)'!I92)&gt;=0.01,'5. Trigger species (global)'!F92=lookups!$H$9),1,0)</f>
        <v>#DIV/0!</v>
      </c>
      <c r="AX89" s="3" t="e">
        <f>IF(AND('6. Trigger species (at site)'!Z94=1,'6. Trigger species (at site)'!F94/('5. Trigger species (global)'!H92)&gt;=0.01,'5. Trigger species (global)'!F92=lookups!$H$9),1,0)</f>
        <v>#DIV/0!</v>
      </c>
      <c r="AY89" s="3" t="e">
        <f>IF(AND('6. Trigger species (at site)'!Z94=1,'6. Trigger species (at site)'!G94/('5. Trigger species (global)'!G92)&gt;=0.01,'5. Trigger species (global)'!F92=lookups!$H$9),1,0)</f>
        <v>#DIV/0!</v>
      </c>
      <c r="AZ89" s="3">
        <f>IF(AND('6. Trigger species (at site)'!Z94=1,'6. Trigger species (at site)'!AA94=1,'5. Trigger species (global)'!F92=lookups!$H$9),1,0)</f>
        <v>0</v>
      </c>
      <c r="BA89" s="3" t="e">
        <f>IF(AND('6. Trigger species (at site)'!L94=lookups!$G$41,'6. Trigger species (at site)'!D94=lookups!$H$9,('6. Trigger species (at site)'!E94/('5. Trigger species (global)'!I92))&gt;=0.1),1,0)</f>
        <v>#DIV/0!</v>
      </c>
      <c r="BB89" s="3" t="e">
        <f>IF(AND('6. Trigger species (at site)'!L94=lookups!$G$41,'6. Trigger species (at site)'!D94=lookups!$H$9,('6. Trigger species (at site)'!F94/('5. Trigger species (global)'!H92))&gt;=0.1),1,0)</f>
        <v>#DIV/0!</v>
      </c>
      <c r="BC89" s="3" t="e">
        <f>IF(AND('6. Trigger species (at site)'!L94=lookups!$G$41,'6. Trigger species (at site)'!D94=lookups!$H$9,('6. Trigger species (at site)'!G94/('5. Trigger species (global)'!G92))&gt;=0.1),1,0)</f>
        <v>#DIV/0!</v>
      </c>
      <c r="BD89" s="3" t="e">
        <f>IF(AND('6. Trigger species (at site)'!L94=lookups!$G$42,'6. Trigger species (at site)'!D94=lookups!$H$9,('6. Trigger species (at site)'!E94/('5. Trigger species (global)'!I92))&gt;=0.1),1,0)</f>
        <v>#DIV/0!</v>
      </c>
      <c r="BE89" s="3" t="e">
        <f>IF(AND('6. Trigger species (at site)'!L94=lookups!$G$42,'6. Trigger species (at site)'!D94=lookups!$H$9,('6. Trigger species (at site)'!F94/('5. Trigger species (global)'!H92))&gt;=0.1),1,0)</f>
        <v>#DIV/0!</v>
      </c>
      <c r="BF89" s="3" t="e">
        <f>IF(AND('6. Trigger species (at site)'!L94=lookups!$G$42,'6. Trigger species (at site)'!D94=lookups!$H$9,('6. Trigger species (at site)'!G94/('5. Trigger species (global)'!G92))&gt;=0.1),1,0)</f>
        <v>#DIV/0!</v>
      </c>
      <c r="BG89" s="3">
        <f>'5. Trigger species (global)'!C92</f>
        <v>0</v>
      </c>
      <c r="BH89" s="3" t="e">
        <f t="shared" si="17"/>
        <v>#N/A</v>
      </c>
      <c r="CE89" s="3">
        <f>'5. Trigger species (global)'!F93</f>
        <v>0</v>
      </c>
      <c r="CF89" s="3">
        <f t="shared" si="14"/>
        <v>1</v>
      </c>
      <c r="CG89" s="3" t="str">
        <f>'6. Trigger species (at site)'!L95</f>
        <v>Regularly held by site</v>
      </c>
      <c r="CH89" s="3">
        <f t="shared" si="15"/>
        <v>1</v>
      </c>
      <c r="CI89" s="3">
        <f t="shared" si="16"/>
        <v>0</v>
      </c>
    </row>
    <row r="90" spans="1:87" x14ac:dyDescent="0.25">
      <c r="A90" s="3" t="s">
        <v>111</v>
      </c>
      <c r="R90" s="3">
        <f>'6. Trigger species (at site)'!X95</f>
        <v>1</v>
      </c>
      <c r="S90" s="3">
        <f>IF(OR('5. Trigger species (global)'!D93=lookups!$E$43,'5. Trigger species (global)'!D93=lookups!$E$44),1,0)</f>
        <v>0</v>
      </c>
      <c r="T90" s="3">
        <f>IF('5. Trigger species (global)'!D93=lookups!$E$42,1,0)</f>
        <v>0</v>
      </c>
      <c r="U90" s="3">
        <f>IF(AND(S90=1,'5. Trigger species (global)'!$E$5=lookups!$H$3),1,0)</f>
        <v>0</v>
      </c>
      <c r="V90" s="3">
        <f>IF(AND(T90=1,'5. Trigger species (global)'!$E$5=lookups!$H$3),1,0)</f>
        <v>0</v>
      </c>
      <c r="W90" s="3" t="e">
        <f>IF(AND(S90=1,('6. Trigger species (at site)'!E95/(('5. Trigger species (global)'!I93))&gt;=0.005),'6. Trigger species (at site)'!C95&gt;4),1,0)</f>
        <v>#DIV/0!</v>
      </c>
      <c r="X90" s="28" t="e">
        <f>IF(AND(S90=1,('6. Trigger species (at site)'!F95/(('5. Trigger species (global)'!H93))&gt;=0.005),'6. Trigger species (at site)'!C95&gt;4),1,0)</f>
        <v>#DIV/0!</v>
      </c>
      <c r="Y90" s="3" t="e">
        <f>IF(AND(S90=1,('6. Trigger species (at site)'!G95/('5. Trigger species (global)'!G93)&gt;=0.005),'6. Trigger species (at site)'!C95&gt;4),1,0)</f>
        <v>#DIV/0!</v>
      </c>
      <c r="Z90" s="28" t="e">
        <f>IF(AND(T90=1,('6. Trigger species (at site)'!E95/('5. Trigger species (global)'!I93)&gt;=0.01),'6. Trigger species (at site)'!C95&gt;9),1,0)</f>
        <v>#DIV/0!</v>
      </c>
      <c r="AA90" s="28" t="e">
        <f>IF(AND(T90=1,('6. Trigger species (at site)'!F95/('5. Trigger species (global)'!H93)&gt;=0.01),'6. Trigger species (at site)'!C95&gt;9),1,0)</f>
        <v>#DIV/0!</v>
      </c>
      <c r="AB90" s="28" t="e">
        <f>IF(AND(T90=1,('6. Trigger species (at site)'!G95/('5. Trigger species (global)'!G93)&gt;=0.01),'6. Trigger species (at site)'!C95&gt;9),1,0)</f>
        <v>#DIV/0!</v>
      </c>
      <c r="AC90" s="3" t="e">
        <f>IF(AND(S90=1,('6. Trigger species (at site)'!E95/('5. Trigger species (global)'!I93)&gt;=0.001),'6. Trigger species (at site)'!C95&gt;4,'5. Trigger species (global)'!E93=lookups!$F$3),1,0)</f>
        <v>#DIV/0!</v>
      </c>
      <c r="AD90" s="28" t="e">
        <f>IF(AND(S90=1,('6. Trigger species (at site)'!F95/('5. Trigger species (global)'!H93)&gt;=0.001),'6. Trigger species (at site)'!D95&gt;4,'5. Trigger species (global)'!E93=lookups!$F$3),1,0)</f>
        <v>#DIV/0!</v>
      </c>
      <c r="AE90" s="3" t="e">
        <f>IF(AND(S90=1,('6. Trigger species (at site)'!G95/('5. Trigger species (global)'!G93)&gt;=0.001),'6. Trigger species (at site)'!C95&gt;4,'5. Trigger species (global)'!E93=lookups!$F$3),1,0)</f>
        <v>#DIV/0!</v>
      </c>
      <c r="AF90" s="28" t="e">
        <f>IF(AND(T90=1,('6. Trigger species (at site)'!E95/('5. Trigger species (global)'!I93)&gt;=0.002),'6. Trigger species (at site)'!C95&gt;9,'5. Trigger species (global)'!E93=lookups!$F$3),1,0)</f>
        <v>#DIV/0!</v>
      </c>
      <c r="AG90" s="28" t="e">
        <f>IF(AND(T90=1,('6. Trigger species (at site)'!F95/('5. Trigger species (global)'!H93)&gt;=0.002),'6. Trigger species (at site)'!D95&gt;9,'5. Trigger species (global)'!E93=lookups!$F$3),1,0)</f>
        <v>#DIV/0!</v>
      </c>
      <c r="AH90" s="28" t="e">
        <f>IF(AND(T90=1,('6. Trigger species (at site)'!G95/('5. Trigger species (global)'!G93)&gt;=0.002),'6. Trigger species (at site)'!C95&gt;9,'5. Trigger species (global)'!E93=lookups!$F$3),1,0)</f>
        <v>#DIV/0!</v>
      </c>
      <c r="AI90" s="3" t="e">
        <f>IF(AND(S90=1,('6. Trigger species (at site)'!E95/('5. Trigger species (global)'!I93)&gt;=0.95)),1,0)</f>
        <v>#DIV/0!</v>
      </c>
      <c r="AJ90" s="3" t="e">
        <f>IF(AND(S90=1,('6. Trigger species (at site)'!F95/('5. Trigger species (global)'!H93)&gt;=0.95)),1,0)</f>
        <v>#DIV/0!</v>
      </c>
      <c r="AK90" s="3" t="e">
        <f>IF(AND(S90=1,('6. Trigger species (at site)'!G95/('5. Trigger species (global)'!G93)&gt;=0.95)),1,0)</f>
        <v>#DIV/0!</v>
      </c>
      <c r="AL90" s="3" t="e">
        <f>IF(AND('6. Trigger species (at site)'!E95/('5. Trigger species (global)'!I93)&gt;=0.1,'6. Trigger species (at site)'!C95&gt;9,$R90=1),1,0)</f>
        <v>#DIV/0!</v>
      </c>
      <c r="AM90" s="3" t="e">
        <f>IF(AND('6. Trigger species (at site)'!F95/('5. Trigger species (global)'!H93)&gt;=0.1,'6. Trigger species (at site)'!D95&gt;9,$R90=1),1,0)</f>
        <v>#DIV/0!</v>
      </c>
      <c r="AN90" s="3" t="e">
        <f>IF(AND('6. Trigger species (at site)'!G95/('5. Trigger species (global)'!G93)&gt;=0.1,'6. Trigger species (at site)'!C95&gt;9,R90=1),1,0)</f>
        <v>#DIV/0!</v>
      </c>
      <c r="AO90" s="3" t="e">
        <f>IF(AND('5. Trigger species (global)'!$K93=lookups!$F$3,'6. Trigger species (at site)'!E95/('5. Trigger species (global)'!I93)&gt;=0.01,R90=1),1,0)</f>
        <v>#DIV/0!</v>
      </c>
      <c r="AP90" s="3" t="e">
        <f>IF(AND('5. Trigger species (global)'!$K93=lookups!$F$3,'6. Trigger species (at site)'!F95/('5. Trigger species (global)'!H93)&gt;=0.01,R90=1),1,0)</f>
        <v>#DIV/0!</v>
      </c>
      <c r="AQ90" s="3" t="e">
        <f>IF(AND('5. Trigger species (global)'!$K93=lookups!$F$3,'6. Trigger species (at site)'!G95/('5. Trigger species (global)'!G93)&gt;=0.01,R90=1),1,0)</f>
        <v>#DIV/0!</v>
      </c>
      <c r="AR90" s="3" t="e">
        <f>IF(AND(R90=1,BH90=$O$24,'5. Trigger species (global)'!L93=lookups!$F$3,'6. Trigger species (at site)'!E95/('5. Trigger species (global)'!I93)&gt;=0.005),1,0)</f>
        <v>#N/A</v>
      </c>
      <c r="AS90" s="3" t="e">
        <f>IF(AND(R90=1,BH90=$O$24,'5. Trigger species (global)'!L93=lookups!$F$3,'6. Trigger species (at site)'!F95/('5. Trigger species (global)'!H93)&gt;=0.005),1,0)</f>
        <v>#N/A</v>
      </c>
      <c r="AT90" s="3" t="e">
        <f>IF(AND(R90=1,BH90=$O$24,'5. Trigger species (global)'!L93=lookups!$F$3,'6. Trigger species (at site)'!G95/('5. Trigger species (global)'!G93)&gt;=0.005),1,0)</f>
        <v>#N/A</v>
      </c>
      <c r="AU90" s="3" t="e">
        <f>IF(AND('6. Trigger species (at site)'!C95&gt;=5,BH90=$O$25,'5. Trigger species (global)'!L93=lookups!$F$3),1,0)</f>
        <v>#N/A</v>
      </c>
      <c r="AV90" s="3">
        <f>IF(AND(R90=1,'6. Trigger species (at site)'!Y95=1),1,0)</f>
        <v>0</v>
      </c>
      <c r="AW90" s="3" t="e">
        <f>IF(AND('6. Trigger species (at site)'!Z95=1,'6. Trigger species (at site)'!E95/('5. Trigger species (global)'!I93)&gt;=0.01,'5. Trigger species (global)'!F93=lookups!$H$9),1,0)</f>
        <v>#DIV/0!</v>
      </c>
      <c r="AX90" s="3" t="e">
        <f>IF(AND('6. Trigger species (at site)'!Z95=1,'6. Trigger species (at site)'!F95/('5. Trigger species (global)'!H93)&gt;=0.01,'5. Trigger species (global)'!F93=lookups!$H$9),1,0)</f>
        <v>#DIV/0!</v>
      </c>
      <c r="AY90" s="3" t="e">
        <f>IF(AND('6. Trigger species (at site)'!Z95=1,'6. Trigger species (at site)'!G95/('5. Trigger species (global)'!G93)&gt;=0.01,'5. Trigger species (global)'!F93=lookups!$H$9),1,0)</f>
        <v>#DIV/0!</v>
      </c>
      <c r="AZ90" s="3">
        <f>IF(AND('6. Trigger species (at site)'!Z95=1,'6. Trigger species (at site)'!AA95=1,'5. Trigger species (global)'!F93=lookups!$H$9),1,0)</f>
        <v>0</v>
      </c>
      <c r="BA90" s="3" t="e">
        <f>IF(AND('6. Trigger species (at site)'!L95=lookups!$G$41,'6. Trigger species (at site)'!D95=lookups!$H$9,('6. Trigger species (at site)'!E95/('5. Trigger species (global)'!I93))&gt;=0.1),1,0)</f>
        <v>#DIV/0!</v>
      </c>
      <c r="BB90" s="3" t="e">
        <f>IF(AND('6. Trigger species (at site)'!L95=lookups!$G$41,'6. Trigger species (at site)'!D95=lookups!$H$9,('6. Trigger species (at site)'!F95/('5. Trigger species (global)'!H93))&gt;=0.1),1,0)</f>
        <v>#DIV/0!</v>
      </c>
      <c r="BC90" s="3" t="e">
        <f>IF(AND('6. Trigger species (at site)'!L95=lookups!$G$41,'6. Trigger species (at site)'!D95=lookups!$H$9,('6. Trigger species (at site)'!G95/('5. Trigger species (global)'!G93))&gt;=0.1),1,0)</f>
        <v>#DIV/0!</v>
      </c>
      <c r="BD90" s="3" t="e">
        <f>IF(AND('6. Trigger species (at site)'!L95=lookups!$G$42,'6. Trigger species (at site)'!D95=lookups!$H$9,('6. Trigger species (at site)'!E95/('5. Trigger species (global)'!I93))&gt;=0.1),1,0)</f>
        <v>#DIV/0!</v>
      </c>
      <c r="BE90" s="3" t="e">
        <f>IF(AND('6. Trigger species (at site)'!L95=lookups!$G$42,'6. Trigger species (at site)'!D95=lookups!$H$9,('6. Trigger species (at site)'!F95/('5. Trigger species (global)'!H93))&gt;=0.1),1,0)</f>
        <v>#DIV/0!</v>
      </c>
      <c r="BF90" s="3" t="e">
        <f>IF(AND('6. Trigger species (at site)'!L95=lookups!$G$42,'6. Trigger species (at site)'!D95=lookups!$H$9,('6. Trigger species (at site)'!G95/('5. Trigger species (global)'!G93))&gt;=0.1),1,0)</f>
        <v>#DIV/0!</v>
      </c>
      <c r="BG90" s="3">
        <f>'5. Trigger species (global)'!C93</f>
        <v>0</v>
      </c>
      <c r="BH90" s="3" t="e">
        <f t="shared" si="17"/>
        <v>#N/A</v>
      </c>
      <c r="CE90" s="3">
        <f>'5. Trigger species (global)'!F94</f>
        <v>0</v>
      </c>
      <c r="CF90" s="3">
        <f t="shared" si="14"/>
        <v>1</v>
      </c>
      <c r="CG90" s="3" t="str">
        <f>'6. Trigger species (at site)'!L96</f>
        <v>Regularly held by site</v>
      </c>
      <c r="CH90" s="3">
        <f t="shared" si="15"/>
        <v>1</v>
      </c>
      <c r="CI90" s="3">
        <f t="shared" si="16"/>
        <v>0</v>
      </c>
    </row>
    <row r="91" spans="1:87" x14ac:dyDescent="0.25">
      <c r="A91" s="3" t="s">
        <v>112</v>
      </c>
      <c r="E91" s="3" t="s">
        <v>756</v>
      </c>
      <c r="R91" s="3">
        <f>'6. Trigger species (at site)'!X96</f>
        <v>1</v>
      </c>
      <c r="S91" s="3">
        <f>IF(OR('5. Trigger species (global)'!D94=lookups!$E$43,'5. Trigger species (global)'!D94=lookups!$E$44),1,0)</f>
        <v>0</v>
      </c>
      <c r="T91" s="3">
        <f>IF('5. Trigger species (global)'!D94=lookups!$E$42,1,0)</f>
        <v>0</v>
      </c>
      <c r="U91" s="3">
        <f>IF(AND(S91=1,'5. Trigger species (global)'!$E$5=lookups!$H$3),1,0)</f>
        <v>0</v>
      </c>
      <c r="V91" s="3">
        <f>IF(AND(T91=1,'5. Trigger species (global)'!$E$5=lookups!$H$3),1,0)</f>
        <v>0</v>
      </c>
      <c r="W91" s="3" t="e">
        <f>IF(AND(S91=1,('6. Trigger species (at site)'!E96/(('5. Trigger species (global)'!I94))&gt;=0.005),'6. Trigger species (at site)'!C96&gt;4),1,0)</f>
        <v>#DIV/0!</v>
      </c>
      <c r="X91" s="28" t="e">
        <f>IF(AND(S91=1,('6. Trigger species (at site)'!F96/(('5. Trigger species (global)'!H94))&gt;=0.005),'6. Trigger species (at site)'!C96&gt;4),1,0)</f>
        <v>#DIV/0!</v>
      </c>
      <c r="Y91" s="3" t="e">
        <f>IF(AND(S91=1,('6. Trigger species (at site)'!G96/('5. Trigger species (global)'!G94)&gt;=0.005),'6. Trigger species (at site)'!C96&gt;4),1,0)</f>
        <v>#DIV/0!</v>
      </c>
      <c r="Z91" s="28" t="e">
        <f>IF(AND(T91=1,('6. Trigger species (at site)'!E96/('5. Trigger species (global)'!I94)&gt;=0.01),'6. Trigger species (at site)'!C96&gt;9),1,0)</f>
        <v>#DIV/0!</v>
      </c>
      <c r="AA91" s="28" t="e">
        <f>IF(AND(T91=1,('6. Trigger species (at site)'!F96/('5. Trigger species (global)'!H94)&gt;=0.01),'6. Trigger species (at site)'!C96&gt;9),1,0)</f>
        <v>#DIV/0!</v>
      </c>
      <c r="AB91" s="28" t="e">
        <f>IF(AND(T91=1,('6. Trigger species (at site)'!G96/('5. Trigger species (global)'!G94)&gt;=0.01),'6. Trigger species (at site)'!C96&gt;9),1,0)</f>
        <v>#DIV/0!</v>
      </c>
      <c r="AC91" s="3" t="e">
        <f>IF(AND(S91=1,('6. Trigger species (at site)'!E96/('5. Trigger species (global)'!I94)&gt;=0.001),'6. Trigger species (at site)'!C96&gt;4,'5. Trigger species (global)'!E94=lookups!$F$3),1,0)</f>
        <v>#DIV/0!</v>
      </c>
      <c r="AD91" s="28" t="e">
        <f>IF(AND(S91=1,('6. Trigger species (at site)'!F96/('5. Trigger species (global)'!H94)&gt;=0.001),'6. Trigger species (at site)'!D96&gt;4,'5. Trigger species (global)'!E94=lookups!$F$3),1,0)</f>
        <v>#DIV/0!</v>
      </c>
      <c r="AE91" s="3" t="e">
        <f>IF(AND(S91=1,('6. Trigger species (at site)'!G96/('5. Trigger species (global)'!G94)&gt;=0.001),'6. Trigger species (at site)'!C96&gt;4,'5. Trigger species (global)'!E94=lookups!$F$3),1,0)</f>
        <v>#DIV/0!</v>
      </c>
      <c r="AF91" s="28" t="e">
        <f>IF(AND(T91=1,('6. Trigger species (at site)'!E96/('5. Trigger species (global)'!I94)&gt;=0.002),'6. Trigger species (at site)'!C96&gt;9,'5. Trigger species (global)'!E94=lookups!$F$3),1,0)</f>
        <v>#DIV/0!</v>
      </c>
      <c r="AG91" s="28" t="e">
        <f>IF(AND(T91=1,('6. Trigger species (at site)'!F96/('5. Trigger species (global)'!H94)&gt;=0.002),'6. Trigger species (at site)'!D96&gt;9,'5. Trigger species (global)'!E94=lookups!$F$3),1,0)</f>
        <v>#DIV/0!</v>
      </c>
      <c r="AH91" s="28" t="e">
        <f>IF(AND(T91=1,('6. Trigger species (at site)'!G96/('5. Trigger species (global)'!G94)&gt;=0.002),'6. Trigger species (at site)'!C96&gt;9,'5. Trigger species (global)'!E94=lookups!$F$3),1,0)</f>
        <v>#DIV/0!</v>
      </c>
      <c r="AI91" s="3" t="e">
        <f>IF(AND(S91=1,('6. Trigger species (at site)'!E96/('5. Trigger species (global)'!I94)&gt;=0.95)),1,0)</f>
        <v>#DIV/0!</v>
      </c>
      <c r="AJ91" s="3" t="e">
        <f>IF(AND(S91=1,('6. Trigger species (at site)'!F96/('5. Trigger species (global)'!H94)&gt;=0.95)),1,0)</f>
        <v>#DIV/0!</v>
      </c>
      <c r="AK91" s="3" t="e">
        <f>IF(AND(S91=1,('6. Trigger species (at site)'!G96/('5. Trigger species (global)'!G94)&gt;=0.95)),1,0)</f>
        <v>#DIV/0!</v>
      </c>
      <c r="AL91" s="3" t="e">
        <f>IF(AND('6. Trigger species (at site)'!E96/('5. Trigger species (global)'!I94)&gt;=0.1,'6. Trigger species (at site)'!C96&gt;9,$R91=1),1,0)</f>
        <v>#DIV/0!</v>
      </c>
      <c r="AM91" s="3" t="e">
        <f>IF(AND('6. Trigger species (at site)'!F96/('5. Trigger species (global)'!H94)&gt;=0.1,'6. Trigger species (at site)'!D96&gt;9,$R91=1),1,0)</f>
        <v>#DIV/0!</v>
      </c>
      <c r="AN91" s="3" t="e">
        <f>IF(AND('6. Trigger species (at site)'!G96/('5. Trigger species (global)'!G94)&gt;=0.1,'6. Trigger species (at site)'!C96&gt;9,R91=1),1,0)</f>
        <v>#DIV/0!</v>
      </c>
      <c r="AO91" s="3" t="e">
        <f>IF(AND('5. Trigger species (global)'!$K94=lookups!$F$3,'6. Trigger species (at site)'!E96/('5. Trigger species (global)'!I94)&gt;=0.01,R91=1),1,0)</f>
        <v>#DIV/0!</v>
      </c>
      <c r="AP91" s="3" t="e">
        <f>IF(AND('5. Trigger species (global)'!$K94=lookups!$F$3,'6. Trigger species (at site)'!F96/('5. Trigger species (global)'!H94)&gt;=0.01,R91=1),1,0)</f>
        <v>#DIV/0!</v>
      </c>
      <c r="AQ91" s="3" t="e">
        <f>IF(AND('5. Trigger species (global)'!$K94=lookups!$F$3,'6. Trigger species (at site)'!G96/('5. Trigger species (global)'!G94)&gt;=0.01,R91=1),1,0)</f>
        <v>#DIV/0!</v>
      </c>
      <c r="AR91" s="3" t="e">
        <f>IF(AND(R91=1,BH91=$O$24,'5. Trigger species (global)'!L94=lookups!$F$3,'6. Trigger species (at site)'!E96/('5. Trigger species (global)'!I94)&gt;=0.005),1,0)</f>
        <v>#N/A</v>
      </c>
      <c r="AS91" s="3" t="e">
        <f>IF(AND(R91=1,BH91=$O$24,'5. Trigger species (global)'!L94=lookups!$F$3,'6. Trigger species (at site)'!F96/('5. Trigger species (global)'!H94)&gt;=0.005),1,0)</f>
        <v>#N/A</v>
      </c>
      <c r="AT91" s="3" t="e">
        <f>IF(AND(R91=1,BH91=$O$24,'5. Trigger species (global)'!L94=lookups!$F$3,'6. Trigger species (at site)'!G96/('5. Trigger species (global)'!G94)&gt;=0.005),1,0)</f>
        <v>#N/A</v>
      </c>
      <c r="AU91" s="3" t="e">
        <f>IF(AND('6. Trigger species (at site)'!C96&gt;=5,BH91=$O$25,'5. Trigger species (global)'!L94=lookups!$F$3),1,0)</f>
        <v>#N/A</v>
      </c>
      <c r="AV91" s="3">
        <f>IF(AND(R91=1,'6. Trigger species (at site)'!Y96=1),1,0)</f>
        <v>0</v>
      </c>
      <c r="AW91" s="3" t="e">
        <f>IF(AND('6. Trigger species (at site)'!Z96=1,'6. Trigger species (at site)'!E96/('5. Trigger species (global)'!I94)&gt;=0.01,'5. Trigger species (global)'!F94=lookups!$H$9),1,0)</f>
        <v>#DIV/0!</v>
      </c>
      <c r="AX91" s="3" t="e">
        <f>IF(AND('6. Trigger species (at site)'!Z96=1,'6. Trigger species (at site)'!F96/('5. Trigger species (global)'!H94)&gt;=0.01,'5. Trigger species (global)'!F94=lookups!$H$9),1,0)</f>
        <v>#DIV/0!</v>
      </c>
      <c r="AY91" s="3" t="e">
        <f>IF(AND('6. Trigger species (at site)'!Z96=1,'6. Trigger species (at site)'!G96/('5. Trigger species (global)'!G94)&gt;=0.01,'5. Trigger species (global)'!F94=lookups!$H$9),1,0)</f>
        <v>#DIV/0!</v>
      </c>
      <c r="AZ91" s="3">
        <f>IF(AND('6. Trigger species (at site)'!Z96=1,'6. Trigger species (at site)'!AA96=1,'5. Trigger species (global)'!F94=lookups!$H$9),1,0)</f>
        <v>0</v>
      </c>
      <c r="BA91" s="3" t="e">
        <f>IF(AND('6. Trigger species (at site)'!L96=lookups!$G$41,'6. Trigger species (at site)'!D96=lookups!$H$9,('6. Trigger species (at site)'!E96/('5. Trigger species (global)'!I94))&gt;=0.1),1,0)</f>
        <v>#DIV/0!</v>
      </c>
      <c r="BB91" s="3" t="e">
        <f>IF(AND('6. Trigger species (at site)'!L96=lookups!$G$41,'6. Trigger species (at site)'!D96=lookups!$H$9,('6. Trigger species (at site)'!F96/('5. Trigger species (global)'!H94))&gt;=0.1),1,0)</f>
        <v>#DIV/0!</v>
      </c>
      <c r="BC91" s="3" t="e">
        <f>IF(AND('6. Trigger species (at site)'!L96=lookups!$G$41,'6. Trigger species (at site)'!D96=lookups!$H$9,('6. Trigger species (at site)'!G96/('5. Trigger species (global)'!G94))&gt;=0.1),1,0)</f>
        <v>#DIV/0!</v>
      </c>
      <c r="BD91" s="3" t="e">
        <f>IF(AND('6. Trigger species (at site)'!L96=lookups!$G$42,'6. Trigger species (at site)'!D96=lookups!$H$9,('6. Trigger species (at site)'!E96/('5. Trigger species (global)'!I94))&gt;=0.1),1,0)</f>
        <v>#DIV/0!</v>
      </c>
      <c r="BE91" s="3" t="e">
        <f>IF(AND('6. Trigger species (at site)'!L96=lookups!$G$42,'6. Trigger species (at site)'!D96=lookups!$H$9,('6. Trigger species (at site)'!F96/('5. Trigger species (global)'!H94))&gt;=0.1),1,0)</f>
        <v>#DIV/0!</v>
      </c>
      <c r="BF91" s="3" t="e">
        <f>IF(AND('6. Trigger species (at site)'!L96=lookups!$G$42,'6. Trigger species (at site)'!D96=lookups!$H$9,('6. Trigger species (at site)'!G96/('5. Trigger species (global)'!G94))&gt;=0.1),1,0)</f>
        <v>#DIV/0!</v>
      </c>
      <c r="BG91" s="3">
        <f>'5. Trigger species (global)'!C94</f>
        <v>0</v>
      </c>
      <c r="BH91" s="3" t="e">
        <f t="shared" si="17"/>
        <v>#N/A</v>
      </c>
      <c r="CE91" s="3">
        <f>'5. Trigger species (global)'!F95</f>
        <v>0</v>
      </c>
      <c r="CF91" s="3">
        <f t="shared" si="14"/>
        <v>1</v>
      </c>
      <c r="CG91" s="3" t="str">
        <f>'6. Trigger species (at site)'!L97</f>
        <v>Regularly held by site</v>
      </c>
      <c r="CH91" s="3">
        <f t="shared" si="15"/>
        <v>1</v>
      </c>
      <c r="CI91" s="3">
        <f t="shared" si="16"/>
        <v>0</v>
      </c>
    </row>
    <row r="92" spans="1:87" x14ac:dyDescent="0.25">
      <c r="A92" s="3" t="s">
        <v>113</v>
      </c>
      <c r="E92" s="3" t="s">
        <v>757</v>
      </c>
      <c r="L92" s="3" t="s">
        <v>329</v>
      </c>
      <c r="R92" s="3">
        <f>'6. Trigger species (at site)'!X97</f>
        <v>1</v>
      </c>
      <c r="S92" s="3">
        <f>IF(OR('5. Trigger species (global)'!D95=lookups!$E$43,'5. Trigger species (global)'!D95=lookups!$E$44),1,0)</f>
        <v>0</v>
      </c>
      <c r="T92" s="3">
        <f>IF('5. Trigger species (global)'!D95=lookups!$E$42,1,0)</f>
        <v>0</v>
      </c>
      <c r="U92" s="3">
        <f>IF(AND(S92=1,'5. Trigger species (global)'!$E$5=lookups!$H$3),1,0)</f>
        <v>0</v>
      </c>
      <c r="V92" s="3">
        <f>IF(AND(T92=1,'5. Trigger species (global)'!$E$5=lookups!$H$3),1,0)</f>
        <v>0</v>
      </c>
      <c r="W92" s="3" t="e">
        <f>IF(AND(S92=1,('6. Trigger species (at site)'!E97/(('5. Trigger species (global)'!I95))&gt;=0.005),'6. Trigger species (at site)'!C97&gt;4),1,0)</f>
        <v>#DIV/0!</v>
      </c>
      <c r="X92" s="28" t="e">
        <f>IF(AND(S92=1,('6. Trigger species (at site)'!F97/(('5. Trigger species (global)'!H95))&gt;=0.005),'6. Trigger species (at site)'!C97&gt;4),1,0)</f>
        <v>#DIV/0!</v>
      </c>
      <c r="Y92" s="3" t="e">
        <f>IF(AND(S92=1,('6. Trigger species (at site)'!G97/('5. Trigger species (global)'!G95)&gt;=0.005),'6. Trigger species (at site)'!C97&gt;4),1,0)</f>
        <v>#DIV/0!</v>
      </c>
      <c r="Z92" s="28" t="e">
        <f>IF(AND(T92=1,('6. Trigger species (at site)'!E97/('5. Trigger species (global)'!I95)&gt;=0.01),'6. Trigger species (at site)'!C97&gt;9),1,0)</f>
        <v>#DIV/0!</v>
      </c>
      <c r="AA92" s="28" t="e">
        <f>IF(AND(T92=1,('6. Trigger species (at site)'!F97/('5. Trigger species (global)'!H95)&gt;=0.01),'6. Trigger species (at site)'!C97&gt;9),1,0)</f>
        <v>#DIV/0!</v>
      </c>
      <c r="AB92" s="28" t="e">
        <f>IF(AND(T92=1,('6. Trigger species (at site)'!G97/('5. Trigger species (global)'!G95)&gt;=0.01),'6. Trigger species (at site)'!C97&gt;9),1,0)</f>
        <v>#DIV/0!</v>
      </c>
      <c r="AC92" s="3" t="e">
        <f>IF(AND(S92=1,('6. Trigger species (at site)'!E97/('5. Trigger species (global)'!I95)&gt;=0.001),'6. Trigger species (at site)'!C97&gt;4,'5. Trigger species (global)'!E95=lookups!$F$3),1,0)</f>
        <v>#DIV/0!</v>
      </c>
      <c r="AD92" s="28" t="e">
        <f>IF(AND(S92=1,('6. Trigger species (at site)'!F97/('5. Trigger species (global)'!H95)&gt;=0.001),'6. Trigger species (at site)'!D97&gt;4,'5. Trigger species (global)'!E95=lookups!$F$3),1,0)</f>
        <v>#DIV/0!</v>
      </c>
      <c r="AE92" s="3" t="e">
        <f>IF(AND(S92=1,('6. Trigger species (at site)'!G97/('5. Trigger species (global)'!G95)&gt;=0.001),'6. Trigger species (at site)'!C97&gt;4,'5. Trigger species (global)'!E95=lookups!$F$3),1,0)</f>
        <v>#DIV/0!</v>
      </c>
      <c r="AF92" s="28" t="e">
        <f>IF(AND(T92=1,('6. Trigger species (at site)'!E97/('5. Trigger species (global)'!I95)&gt;=0.002),'6. Trigger species (at site)'!C97&gt;9,'5. Trigger species (global)'!E95=lookups!$F$3),1,0)</f>
        <v>#DIV/0!</v>
      </c>
      <c r="AG92" s="28" t="e">
        <f>IF(AND(T92=1,('6. Trigger species (at site)'!F97/('5. Trigger species (global)'!H95)&gt;=0.002),'6. Trigger species (at site)'!D97&gt;9,'5. Trigger species (global)'!E95=lookups!$F$3),1,0)</f>
        <v>#DIV/0!</v>
      </c>
      <c r="AH92" s="28" t="e">
        <f>IF(AND(T92=1,('6. Trigger species (at site)'!G97/('5. Trigger species (global)'!G95)&gt;=0.002),'6. Trigger species (at site)'!C97&gt;9,'5. Trigger species (global)'!E95=lookups!$F$3),1,0)</f>
        <v>#DIV/0!</v>
      </c>
      <c r="AI92" s="3" t="e">
        <f>IF(AND(S92=1,('6. Trigger species (at site)'!E97/('5. Trigger species (global)'!I95)&gt;=0.95)),1,0)</f>
        <v>#DIV/0!</v>
      </c>
      <c r="AJ92" s="3" t="e">
        <f>IF(AND(S92=1,('6. Trigger species (at site)'!F97/('5. Trigger species (global)'!H95)&gt;=0.95)),1,0)</f>
        <v>#DIV/0!</v>
      </c>
      <c r="AK92" s="3" t="e">
        <f>IF(AND(S92=1,('6. Trigger species (at site)'!G97/('5. Trigger species (global)'!G95)&gt;=0.95)),1,0)</f>
        <v>#DIV/0!</v>
      </c>
      <c r="AL92" s="3" t="e">
        <f>IF(AND('6. Trigger species (at site)'!E97/('5. Trigger species (global)'!I95)&gt;=0.1,'6. Trigger species (at site)'!C97&gt;9,$R92=1),1,0)</f>
        <v>#DIV/0!</v>
      </c>
      <c r="AM92" s="3" t="e">
        <f>IF(AND('6. Trigger species (at site)'!F97/('5. Trigger species (global)'!H95)&gt;=0.1,'6. Trigger species (at site)'!D97&gt;9,$R92=1),1,0)</f>
        <v>#DIV/0!</v>
      </c>
      <c r="AN92" s="3" t="e">
        <f>IF(AND('6. Trigger species (at site)'!G97/('5. Trigger species (global)'!G95)&gt;=0.1,'6. Trigger species (at site)'!C97&gt;9,R92=1),1,0)</f>
        <v>#DIV/0!</v>
      </c>
      <c r="AO92" s="3" t="e">
        <f>IF(AND('5. Trigger species (global)'!$K95=lookups!$F$3,'6. Trigger species (at site)'!E97/('5. Trigger species (global)'!I95)&gt;=0.01,R92=1),1,0)</f>
        <v>#DIV/0!</v>
      </c>
      <c r="AP92" s="3" t="e">
        <f>IF(AND('5. Trigger species (global)'!$K95=lookups!$F$3,'6. Trigger species (at site)'!F97/('5. Trigger species (global)'!H95)&gt;=0.01,R92=1),1,0)</f>
        <v>#DIV/0!</v>
      </c>
      <c r="AQ92" s="3" t="e">
        <f>IF(AND('5. Trigger species (global)'!$K95=lookups!$F$3,'6. Trigger species (at site)'!G97/('5. Trigger species (global)'!G95)&gt;=0.01,R92=1),1,0)</f>
        <v>#DIV/0!</v>
      </c>
      <c r="AR92" s="3" t="e">
        <f>IF(AND(R92=1,BH92=$O$24,'5. Trigger species (global)'!L95=lookups!$F$3,'6. Trigger species (at site)'!E97/('5. Trigger species (global)'!I95)&gt;=0.005),1,0)</f>
        <v>#N/A</v>
      </c>
      <c r="AS92" s="3" t="e">
        <f>IF(AND(R92=1,BH92=$O$24,'5. Trigger species (global)'!L95=lookups!$F$3,'6. Trigger species (at site)'!F97/('5. Trigger species (global)'!H95)&gt;=0.005),1,0)</f>
        <v>#N/A</v>
      </c>
      <c r="AT92" s="3" t="e">
        <f>IF(AND(R92=1,BH92=$O$24,'5. Trigger species (global)'!L95=lookups!$F$3,'6. Trigger species (at site)'!G97/('5. Trigger species (global)'!G95)&gt;=0.005),1,0)</f>
        <v>#N/A</v>
      </c>
      <c r="AU92" s="3" t="e">
        <f>IF(AND('6. Trigger species (at site)'!C97&gt;=5,BH92=$O$25,'5. Trigger species (global)'!L95=lookups!$F$3),1,0)</f>
        <v>#N/A</v>
      </c>
      <c r="AV92" s="3">
        <f>IF(AND(R92=1,'6. Trigger species (at site)'!Y97=1),1,0)</f>
        <v>0</v>
      </c>
      <c r="AW92" s="3" t="e">
        <f>IF(AND('6. Trigger species (at site)'!Z97=1,'6. Trigger species (at site)'!E97/('5. Trigger species (global)'!I95)&gt;=0.01,'5. Trigger species (global)'!F95=lookups!$H$9),1,0)</f>
        <v>#DIV/0!</v>
      </c>
      <c r="AX92" s="3" t="e">
        <f>IF(AND('6. Trigger species (at site)'!Z97=1,'6. Trigger species (at site)'!F97/('5. Trigger species (global)'!H95)&gt;=0.01,'5. Trigger species (global)'!F95=lookups!$H$9),1,0)</f>
        <v>#DIV/0!</v>
      </c>
      <c r="AY92" s="3" t="e">
        <f>IF(AND('6. Trigger species (at site)'!Z97=1,'6. Trigger species (at site)'!G97/('5. Trigger species (global)'!G95)&gt;=0.01,'5. Trigger species (global)'!F95=lookups!$H$9),1,0)</f>
        <v>#DIV/0!</v>
      </c>
      <c r="AZ92" s="3">
        <f>IF(AND('6. Trigger species (at site)'!Z97=1,'6. Trigger species (at site)'!AA97=1,'5. Trigger species (global)'!F95=lookups!$H$9),1,0)</f>
        <v>0</v>
      </c>
      <c r="BA92" s="3" t="e">
        <f>IF(AND('6. Trigger species (at site)'!L97=lookups!$G$41,'6. Trigger species (at site)'!D97=lookups!$H$9,('6. Trigger species (at site)'!E97/('5. Trigger species (global)'!I95))&gt;=0.1),1,0)</f>
        <v>#DIV/0!</v>
      </c>
      <c r="BB92" s="3" t="e">
        <f>IF(AND('6. Trigger species (at site)'!L97=lookups!$G$41,'6. Trigger species (at site)'!D97=lookups!$H$9,('6. Trigger species (at site)'!F97/('5. Trigger species (global)'!H95))&gt;=0.1),1,0)</f>
        <v>#DIV/0!</v>
      </c>
      <c r="BC92" s="3" t="e">
        <f>IF(AND('6. Trigger species (at site)'!L97=lookups!$G$41,'6. Trigger species (at site)'!D97=lookups!$H$9,('6. Trigger species (at site)'!G97/('5. Trigger species (global)'!G95))&gt;=0.1),1,0)</f>
        <v>#DIV/0!</v>
      </c>
      <c r="BD92" s="3" t="e">
        <f>IF(AND('6. Trigger species (at site)'!L97=lookups!$G$42,'6. Trigger species (at site)'!D97=lookups!$H$9,('6. Trigger species (at site)'!E97/('5. Trigger species (global)'!I95))&gt;=0.1),1,0)</f>
        <v>#DIV/0!</v>
      </c>
      <c r="BE92" s="3" t="e">
        <f>IF(AND('6. Trigger species (at site)'!L97=lookups!$G$42,'6. Trigger species (at site)'!D97=lookups!$H$9,('6. Trigger species (at site)'!F97/('5. Trigger species (global)'!H95))&gt;=0.1),1,0)</f>
        <v>#DIV/0!</v>
      </c>
      <c r="BF92" s="3" t="e">
        <f>IF(AND('6. Trigger species (at site)'!L97=lookups!$G$42,'6. Trigger species (at site)'!D97=lookups!$H$9,('6. Trigger species (at site)'!G97/('5. Trigger species (global)'!G95))&gt;=0.1),1,0)</f>
        <v>#DIV/0!</v>
      </c>
      <c r="BG92" s="3">
        <f>'5. Trigger species (global)'!C95</f>
        <v>0</v>
      </c>
      <c r="BH92" s="3" t="e">
        <f t="shared" si="17"/>
        <v>#N/A</v>
      </c>
      <c r="CE92" s="3">
        <f>'5. Trigger species (global)'!F96</f>
        <v>0</v>
      </c>
      <c r="CF92" s="3">
        <f t="shared" si="14"/>
        <v>1</v>
      </c>
      <c r="CG92" s="3" t="str">
        <f>'6. Trigger species (at site)'!L98</f>
        <v>Regularly held by site</v>
      </c>
      <c r="CH92" s="3">
        <f t="shared" si="15"/>
        <v>1</v>
      </c>
      <c r="CI92" s="3">
        <f t="shared" si="16"/>
        <v>0</v>
      </c>
    </row>
    <row r="93" spans="1:87" x14ac:dyDescent="0.25">
      <c r="A93" s="3" t="s">
        <v>114</v>
      </c>
      <c r="E93" s="3" t="s">
        <v>758</v>
      </c>
      <c r="L93" s="3" t="s">
        <v>330</v>
      </c>
      <c r="R93" s="3">
        <f>'6. Trigger species (at site)'!X98</f>
        <v>1</v>
      </c>
      <c r="S93" s="3">
        <f>IF(OR('5. Trigger species (global)'!D96=lookups!$E$43,'5. Trigger species (global)'!D96=lookups!$E$44),1,0)</f>
        <v>0</v>
      </c>
      <c r="T93" s="3">
        <f>IF('5. Trigger species (global)'!D96=lookups!$E$42,1,0)</f>
        <v>0</v>
      </c>
      <c r="U93" s="3">
        <f>IF(AND(S93=1,'5. Trigger species (global)'!$E$5=lookups!$H$3),1,0)</f>
        <v>0</v>
      </c>
      <c r="V93" s="3">
        <f>IF(AND(T93=1,'5. Trigger species (global)'!$E$5=lookups!$H$3),1,0)</f>
        <v>0</v>
      </c>
      <c r="W93" s="3" t="e">
        <f>IF(AND(S93=1,('6. Trigger species (at site)'!E98/(('5. Trigger species (global)'!I96))&gt;=0.005),'6. Trigger species (at site)'!C98&gt;4),1,0)</f>
        <v>#DIV/0!</v>
      </c>
      <c r="X93" s="28" t="e">
        <f>IF(AND(S93=1,('6. Trigger species (at site)'!F98/(('5. Trigger species (global)'!H96))&gt;=0.005),'6. Trigger species (at site)'!C98&gt;4),1,0)</f>
        <v>#DIV/0!</v>
      </c>
      <c r="Y93" s="3" t="e">
        <f>IF(AND(S93=1,('6. Trigger species (at site)'!G98/('5. Trigger species (global)'!G96)&gt;=0.005),'6. Trigger species (at site)'!C98&gt;4),1,0)</f>
        <v>#DIV/0!</v>
      </c>
      <c r="Z93" s="28" t="e">
        <f>IF(AND(T93=1,('6. Trigger species (at site)'!E98/('5. Trigger species (global)'!I96)&gt;=0.01),'6. Trigger species (at site)'!C98&gt;9),1,0)</f>
        <v>#DIV/0!</v>
      </c>
      <c r="AA93" s="28" t="e">
        <f>IF(AND(T93=1,('6. Trigger species (at site)'!F98/('5. Trigger species (global)'!H96)&gt;=0.01),'6. Trigger species (at site)'!C98&gt;9),1,0)</f>
        <v>#DIV/0!</v>
      </c>
      <c r="AB93" s="28" t="e">
        <f>IF(AND(T93=1,('6. Trigger species (at site)'!G98/('5. Trigger species (global)'!G96)&gt;=0.01),'6. Trigger species (at site)'!C98&gt;9),1,0)</f>
        <v>#DIV/0!</v>
      </c>
      <c r="AC93" s="3" t="e">
        <f>IF(AND(S93=1,('6. Trigger species (at site)'!E98/('5. Trigger species (global)'!I96)&gt;=0.001),'6. Trigger species (at site)'!C98&gt;4,'5. Trigger species (global)'!E96=lookups!$F$3),1,0)</f>
        <v>#DIV/0!</v>
      </c>
      <c r="AD93" s="28" t="e">
        <f>IF(AND(S93=1,('6. Trigger species (at site)'!F98/('5. Trigger species (global)'!H96)&gt;=0.001),'6. Trigger species (at site)'!D98&gt;4,'5. Trigger species (global)'!E96=lookups!$F$3),1,0)</f>
        <v>#DIV/0!</v>
      </c>
      <c r="AE93" s="3" t="e">
        <f>IF(AND(S93=1,('6. Trigger species (at site)'!G98/('5. Trigger species (global)'!G96)&gt;=0.001),'6. Trigger species (at site)'!C98&gt;4,'5. Trigger species (global)'!E96=lookups!$F$3),1,0)</f>
        <v>#DIV/0!</v>
      </c>
      <c r="AF93" s="28" t="e">
        <f>IF(AND(T93=1,('6. Trigger species (at site)'!E98/('5. Trigger species (global)'!I96)&gt;=0.002),'6. Trigger species (at site)'!C98&gt;9,'5. Trigger species (global)'!E96=lookups!$F$3),1,0)</f>
        <v>#DIV/0!</v>
      </c>
      <c r="AG93" s="28" t="e">
        <f>IF(AND(T93=1,('6. Trigger species (at site)'!F98/('5. Trigger species (global)'!H96)&gt;=0.002),'6. Trigger species (at site)'!D98&gt;9,'5. Trigger species (global)'!E96=lookups!$F$3),1,0)</f>
        <v>#DIV/0!</v>
      </c>
      <c r="AH93" s="28" t="e">
        <f>IF(AND(T93=1,('6. Trigger species (at site)'!G98/('5. Trigger species (global)'!G96)&gt;=0.002),'6. Trigger species (at site)'!C98&gt;9,'5. Trigger species (global)'!E96=lookups!$F$3),1,0)</f>
        <v>#DIV/0!</v>
      </c>
      <c r="AI93" s="3" t="e">
        <f>IF(AND(S93=1,('6. Trigger species (at site)'!E98/('5. Trigger species (global)'!I96)&gt;=0.95)),1,0)</f>
        <v>#DIV/0!</v>
      </c>
      <c r="AJ93" s="3" t="e">
        <f>IF(AND(S93=1,('6. Trigger species (at site)'!F98/('5. Trigger species (global)'!H96)&gt;=0.95)),1,0)</f>
        <v>#DIV/0!</v>
      </c>
      <c r="AK93" s="3" t="e">
        <f>IF(AND(S93=1,('6. Trigger species (at site)'!G98/('5. Trigger species (global)'!G96)&gt;=0.95)),1,0)</f>
        <v>#DIV/0!</v>
      </c>
      <c r="AL93" s="3" t="e">
        <f>IF(AND('6. Trigger species (at site)'!E98/('5. Trigger species (global)'!I96)&gt;=0.1,'6. Trigger species (at site)'!C98&gt;9,$R93=1),1,0)</f>
        <v>#DIV/0!</v>
      </c>
      <c r="AM93" s="3" t="e">
        <f>IF(AND('6. Trigger species (at site)'!F98/('5. Trigger species (global)'!H96)&gt;=0.1,'6. Trigger species (at site)'!D98&gt;9,$R93=1),1,0)</f>
        <v>#DIV/0!</v>
      </c>
      <c r="AN93" s="3" t="e">
        <f>IF(AND('6. Trigger species (at site)'!G98/('5. Trigger species (global)'!G96)&gt;=0.1,'6. Trigger species (at site)'!C98&gt;9,R93=1),1,0)</f>
        <v>#DIV/0!</v>
      </c>
      <c r="AO93" s="3" t="e">
        <f>IF(AND('5. Trigger species (global)'!$K96=lookups!$F$3,'6. Trigger species (at site)'!E98/('5. Trigger species (global)'!I96)&gt;=0.01,R93=1),1,0)</f>
        <v>#DIV/0!</v>
      </c>
      <c r="AP93" s="3" t="e">
        <f>IF(AND('5. Trigger species (global)'!$K96=lookups!$F$3,'6. Trigger species (at site)'!F98/('5. Trigger species (global)'!H96)&gt;=0.01,R93=1),1,0)</f>
        <v>#DIV/0!</v>
      </c>
      <c r="AQ93" s="3" t="e">
        <f>IF(AND('5. Trigger species (global)'!$K96=lookups!$F$3,'6. Trigger species (at site)'!G98/('5. Trigger species (global)'!G96)&gt;=0.01,R93=1),1,0)</f>
        <v>#DIV/0!</v>
      </c>
      <c r="AR93" s="3" t="e">
        <f>IF(AND(R93=1,BH93=$O$24,'5. Trigger species (global)'!L96=lookups!$F$3,'6. Trigger species (at site)'!E98/('5. Trigger species (global)'!I96)&gt;=0.005),1,0)</f>
        <v>#N/A</v>
      </c>
      <c r="AS93" s="3" t="e">
        <f>IF(AND(R93=1,BH93=$O$24,'5. Trigger species (global)'!L96=lookups!$F$3,'6. Trigger species (at site)'!F98/('5. Trigger species (global)'!H96)&gt;=0.005),1,0)</f>
        <v>#N/A</v>
      </c>
      <c r="AT93" s="3" t="e">
        <f>IF(AND(R93=1,BH93=$O$24,'5. Trigger species (global)'!L96=lookups!$F$3,'6. Trigger species (at site)'!G98/('5. Trigger species (global)'!G96)&gt;=0.005),1,0)</f>
        <v>#N/A</v>
      </c>
      <c r="AU93" s="3" t="e">
        <f>IF(AND('6. Trigger species (at site)'!C98&gt;=5,BH93=$O$25,'5. Trigger species (global)'!L96=lookups!$F$3),1,0)</f>
        <v>#N/A</v>
      </c>
      <c r="AV93" s="3">
        <f>IF(AND(R93=1,'6. Trigger species (at site)'!Y98=1),1,0)</f>
        <v>0</v>
      </c>
      <c r="AW93" s="3" t="e">
        <f>IF(AND('6. Trigger species (at site)'!Z98=1,'6. Trigger species (at site)'!E98/('5. Trigger species (global)'!I96)&gt;=0.01,'5. Trigger species (global)'!F96=lookups!$H$9),1,0)</f>
        <v>#DIV/0!</v>
      </c>
      <c r="AX93" s="3" t="e">
        <f>IF(AND('6. Trigger species (at site)'!Z98=1,'6. Trigger species (at site)'!F98/('5. Trigger species (global)'!H96)&gt;=0.01,'5. Trigger species (global)'!F96=lookups!$H$9),1,0)</f>
        <v>#DIV/0!</v>
      </c>
      <c r="AY93" s="3" t="e">
        <f>IF(AND('6. Trigger species (at site)'!Z98=1,'6. Trigger species (at site)'!G98/('5. Trigger species (global)'!G96)&gt;=0.01,'5. Trigger species (global)'!F96=lookups!$H$9),1,0)</f>
        <v>#DIV/0!</v>
      </c>
      <c r="AZ93" s="3">
        <f>IF(AND('6. Trigger species (at site)'!Z98=1,'6. Trigger species (at site)'!AA98=1,'5. Trigger species (global)'!F96=lookups!$H$9),1,0)</f>
        <v>0</v>
      </c>
      <c r="BA93" s="3" t="e">
        <f>IF(AND('6. Trigger species (at site)'!L98=lookups!$G$41,'6. Trigger species (at site)'!D98=lookups!$H$9,('6. Trigger species (at site)'!E98/('5. Trigger species (global)'!I96))&gt;=0.1),1,0)</f>
        <v>#DIV/0!</v>
      </c>
      <c r="BB93" s="3" t="e">
        <f>IF(AND('6. Trigger species (at site)'!L98=lookups!$G$41,'6. Trigger species (at site)'!D98=lookups!$H$9,('6. Trigger species (at site)'!F98/('5. Trigger species (global)'!H96))&gt;=0.1),1,0)</f>
        <v>#DIV/0!</v>
      </c>
      <c r="BC93" s="3" t="e">
        <f>IF(AND('6. Trigger species (at site)'!L98=lookups!$G$41,'6. Trigger species (at site)'!D98=lookups!$H$9,('6. Trigger species (at site)'!G98/('5. Trigger species (global)'!G96))&gt;=0.1),1,0)</f>
        <v>#DIV/0!</v>
      </c>
      <c r="BD93" s="3" t="e">
        <f>IF(AND('6. Trigger species (at site)'!L98=lookups!$G$42,'6. Trigger species (at site)'!D98=lookups!$H$9,('6. Trigger species (at site)'!E98/('5. Trigger species (global)'!I96))&gt;=0.1),1,0)</f>
        <v>#DIV/0!</v>
      </c>
      <c r="BE93" s="3" t="e">
        <f>IF(AND('6. Trigger species (at site)'!L98=lookups!$G$42,'6. Trigger species (at site)'!D98=lookups!$H$9,('6. Trigger species (at site)'!F98/('5. Trigger species (global)'!H96))&gt;=0.1),1,0)</f>
        <v>#DIV/0!</v>
      </c>
      <c r="BF93" s="3" t="e">
        <f>IF(AND('6. Trigger species (at site)'!L98=lookups!$G$42,'6. Trigger species (at site)'!D98=lookups!$H$9,('6. Trigger species (at site)'!G98/('5. Trigger species (global)'!G96))&gt;=0.1),1,0)</f>
        <v>#DIV/0!</v>
      </c>
      <c r="BG93" s="3">
        <f>'5. Trigger species (global)'!C96</f>
        <v>0</v>
      </c>
      <c r="BH93" s="3" t="e">
        <f t="shared" si="17"/>
        <v>#N/A</v>
      </c>
      <c r="CE93" s="3">
        <f>'5. Trigger species (global)'!F97</f>
        <v>0</v>
      </c>
      <c r="CF93" s="3">
        <f t="shared" si="14"/>
        <v>1</v>
      </c>
      <c r="CG93" s="3" t="str">
        <f>'6. Trigger species (at site)'!L99</f>
        <v>Regularly held by site</v>
      </c>
      <c r="CH93" s="3">
        <f t="shared" si="15"/>
        <v>1</v>
      </c>
      <c r="CI93" s="3">
        <f t="shared" si="16"/>
        <v>0</v>
      </c>
    </row>
    <row r="94" spans="1:87" x14ac:dyDescent="0.25">
      <c r="A94" s="3" t="s">
        <v>115</v>
      </c>
      <c r="E94" s="3" t="s">
        <v>762</v>
      </c>
      <c r="L94" s="3" t="s">
        <v>331</v>
      </c>
      <c r="R94" s="3">
        <f>'6. Trigger species (at site)'!X99</f>
        <v>1</v>
      </c>
      <c r="S94" s="3">
        <f>IF(OR('5. Trigger species (global)'!D97=lookups!$E$43,'5. Trigger species (global)'!D97=lookups!$E$44),1,0)</f>
        <v>0</v>
      </c>
      <c r="T94" s="3">
        <f>IF('5. Trigger species (global)'!D97=lookups!$E$42,1,0)</f>
        <v>0</v>
      </c>
      <c r="U94" s="3">
        <f>IF(AND(S94=1,'5. Trigger species (global)'!$E$5=lookups!$H$3),1,0)</f>
        <v>0</v>
      </c>
      <c r="V94" s="3">
        <f>IF(AND(T94=1,'5. Trigger species (global)'!$E$5=lookups!$H$3),1,0)</f>
        <v>0</v>
      </c>
      <c r="W94" s="3" t="e">
        <f>IF(AND(S94=1,('6. Trigger species (at site)'!E99/(('5. Trigger species (global)'!I97))&gt;=0.005),'6. Trigger species (at site)'!C99&gt;4),1,0)</f>
        <v>#DIV/0!</v>
      </c>
      <c r="X94" s="28" t="e">
        <f>IF(AND(S94=1,('6. Trigger species (at site)'!F99/(('5. Trigger species (global)'!H97))&gt;=0.005),'6. Trigger species (at site)'!C99&gt;4),1,0)</f>
        <v>#DIV/0!</v>
      </c>
      <c r="Y94" s="3" t="e">
        <f>IF(AND(S94=1,('6. Trigger species (at site)'!G99/('5. Trigger species (global)'!G97)&gt;=0.005),'6. Trigger species (at site)'!C99&gt;4),1,0)</f>
        <v>#DIV/0!</v>
      </c>
      <c r="Z94" s="28" t="e">
        <f>IF(AND(T94=1,('6. Trigger species (at site)'!E99/('5. Trigger species (global)'!I97)&gt;=0.01),'6. Trigger species (at site)'!C99&gt;9),1,0)</f>
        <v>#DIV/0!</v>
      </c>
      <c r="AA94" s="28" t="e">
        <f>IF(AND(T94=1,('6. Trigger species (at site)'!F99/('5. Trigger species (global)'!H97)&gt;=0.01),'6. Trigger species (at site)'!C99&gt;9),1,0)</f>
        <v>#DIV/0!</v>
      </c>
      <c r="AB94" s="28" t="e">
        <f>IF(AND(T94=1,('6. Trigger species (at site)'!G99/('5. Trigger species (global)'!G97)&gt;=0.01),'6. Trigger species (at site)'!C99&gt;9),1,0)</f>
        <v>#DIV/0!</v>
      </c>
      <c r="AC94" s="3" t="e">
        <f>IF(AND(S94=1,('6. Trigger species (at site)'!E99/('5. Trigger species (global)'!I97)&gt;=0.001),'6. Trigger species (at site)'!C99&gt;4,'5. Trigger species (global)'!E97=lookups!$F$3),1,0)</f>
        <v>#DIV/0!</v>
      </c>
      <c r="AD94" s="28" t="e">
        <f>IF(AND(S94=1,('6. Trigger species (at site)'!F99/('5. Trigger species (global)'!H97)&gt;=0.001),'6. Trigger species (at site)'!D99&gt;4,'5. Trigger species (global)'!E97=lookups!$F$3),1,0)</f>
        <v>#DIV/0!</v>
      </c>
      <c r="AE94" s="3" t="e">
        <f>IF(AND(S94=1,('6. Trigger species (at site)'!G99/('5. Trigger species (global)'!G97)&gt;=0.001),'6. Trigger species (at site)'!C99&gt;4,'5. Trigger species (global)'!E97=lookups!$F$3),1,0)</f>
        <v>#DIV/0!</v>
      </c>
      <c r="AF94" s="28" t="e">
        <f>IF(AND(T94=1,('6. Trigger species (at site)'!E99/('5. Trigger species (global)'!I97)&gt;=0.002),'6. Trigger species (at site)'!C99&gt;9,'5. Trigger species (global)'!E97=lookups!$F$3),1,0)</f>
        <v>#DIV/0!</v>
      </c>
      <c r="AG94" s="28" t="e">
        <f>IF(AND(T94=1,('6. Trigger species (at site)'!F99/('5. Trigger species (global)'!H97)&gt;=0.002),'6. Trigger species (at site)'!D99&gt;9,'5. Trigger species (global)'!E97=lookups!$F$3),1,0)</f>
        <v>#DIV/0!</v>
      </c>
      <c r="AH94" s="28" t="e">
        <f>IF(AND(T94=1,('6. Trigger species (at site)'!G99/('5. Trigger species (global)'!G97)&gt;=0.002),'6. Trigger species (at site)'!C99&gt;9,'5. Trigger species (global)'!E97=lookups!$F$3),1,0)</f>
        <v>#DIV/0!</v>
      </c>
      <c r="AI94" s="3" t="e">
        <f>IF(AND(S94=1,('6. Trigger species (at site)'!E99/('5. Trigger species (global)'!I97)&gt;=0.95)),1,0)</f>
        <v>#DIV/0!</v>
      </c>
      <c r="AJ94" s="3" t="e">
        <f>IF(AND(S94=1,('6. Trigger species (at site)'!F99/('5. Trigger species (global)'!H97)&gt;=0.95)),1,0)</f>
        <v>#DIV/0!</v>
      </c>
      <c r="AK94" s="3" t="e">
        <f>IF(AND(S94=1,('6. Trigger species (at site)'!G99/('5. Trigger species (global)'!G97)&gt;=0.95)),1,0)</f>
        <v>#DIV/0!</v>
      </c>
      <c r="AL94" s="3" t="e">
        <f>IF(AND('6. Trigger species (at site)'!E99/('5. Trigger species (global)'!I97)&gt;=0.1,'6. Trigger species (at site)'!C99&gt;9,$R94=1),1,0)</f>
        <v>#DIV/0!</v>
      </c>
      <c r="AM94" s="3" t="e">
        <f>IF(AND('6. Trigger species (at site)'!F99/('5. Trigger species (global)'!H97)&gt;=0.1,'6. Trigger species (at site)'!D99&gt;9,$R94=1),1,0)</f>
        <v>#DIV/0!</v>
      </c>
      <c r="AN94" s="3" t="e">
        <f>IF(AND('6. Trigger species (at site)'!G99/('5. Trigger species (global)'!G97)&gt;=0.1,'6. Trigger species (at site)'!C99&gt;9,R94=1),1,0)</f>
        <v>#DIV/0!</v>
      </c>
      <c r="AO94" s="3" t="e">
        <f>IF(AND('5. Trigger species (global)'!$K97=lookups!$F$3,'6. Trigger species (at site)'!E99/('5. Trigger species (global)'!I97)&gt;=0.01,R94=1),1,0)</f>
        <v>#DIV/0!</v>
      </c>
      <c r="AP94" s="3" t="e">
        <f>IF(AND('5. Trigger species (global)'!$K97=lookups!$F$3,'6. Trigger species (at site)'!F99/('5. Trigger species (global)'!H97)&gt;=0.01,R94=1),1,0)</f>
        <v>#DIV/0!</v>
      </c>
      <c r="AQ94" s="3" t="e">
        <f>IF(AND('5. Trigger species (global)'!$K97=lookups!$F$3,'6. Trigger species (at site)'!G99/('5. Trigger species (global)'!G97)&gt;=0.01,R94=1),1,0)</f>
        <v>#DIV/0!</v>
      </c>
      <c r="AR94" s="3" t="e">
        <f>IF(AND(R94=1,BH94=$O$24,'5. Trigger species (global)'!L97=lookups!$F$3,'6. Trigger species (at site)'!E99/('5. Trigger species (global)'!I97)&gt;=0.005),1,0)</f>
        <v>#N/A</v>
      </c>
      <c r="AS94" s="3" t="e">
        <f>IF(AND(R94=1,BH94=$O$24,'5. Trigger species (global)'!L97=lookups!$F$3,'6. Trigger species (at site)'!F99/('5. Trigger species (global)'!H97)&gt;=0.005),1,0)</f>
        <v>#N/A</v>
      </c>
      <c r="AT94" s="3" t="e">
        <f>IF(AND(R94=1,BH94=$O$24,'5. Trigger species (global)'!L97=lookups!$F$3,'6. Trigger species (at site)'!G99/('5. Trigger species (global)'!G97)&gt;=0.005),1,0)</f>
        <v>#N/A</v>
      </c>
      <c r="AU94" s="3" t="e">
        <f>IF(AND('6. Trigger species (at site)'!C99&gt;=5,BH94=$O$25,'5. Trigger species (global)'!L97=lookups!$F$3),1,0)</f>
        <v>#N/A</v>
      </c>
      <c r="AV94" s="3">
        <f>IF(AND(R94=1,'6. Trigger species (at site)'!Y99=1),1,0)</f>
        <v>0</v>
      </c>
      <c r="AW94" s="3" t="e">
        <f>IF(AND('6. Trigger species (at site)'!Z99=1,'6. Trigger species (at site)'!E99/('5. Trigger species (global)'!I97)&gt;=0.01,'5. Trigger species (global)'!F97=lookups!$H$9),1,0)</f>
        <v>#DIV/0!</v>
      </c>
      <c r="AX94" s="3" t="e">
        <f>IF(AND('6. Trigger species (at site)'!Z99=1,'6. Trigger species (at site)'!F99/('5. Trigger species (global)'!H97)&gt;=0.01,'5. Trigger species (global)'!F97=lookups!$H$9),1,0)</f>
        <v>#DIV/0!</v>
      </c>
      <c r="AY94" s="3" t="e">
        <f>IF(AND('6. Trigger species (at site)'!Z99=1,'6. Trigger species (at site)'!G99/('5. Trigger species (global)'!G97)&gt;=0.01,'5. Trigger species (global)'!F97=lookups!$H$9),1,0)</f>
        <v>#DIV/0!</v>
      </c>
      <c r="AZ94" s="3">
        <f>IF(AND('6. Trigger species (at site)'!Z99=1,'6. Trigger species (at site)'!AA99=1,'5. Trigger species (global)'!F97=lookups!$H$9),1,0)</f>
        <v>0</v>
      </c>
      <c r="BA94" s="3" t="e">
        <f>IF(AND('6. Trigger species (at site)'!L99=lookups!$G$41,'6. Trigger species (at site)'!D99=lookups!$H$9,('6. Trigger species (at site)'!E99/('5. Trigger species (global)'!I97))&gt;=0.1),1,0)</f>
        <v>#DIV/0!</v>
      </c>
      <c r="BB94" s="3" t="e">
        <f>IF(AND('6. Trigger species (at site)'!L99=lookups!$G$41,'6. Trigger species (at site)'!D99=lookups!$H$9,('6. Trigger species (at site)'!F99/('5. Trigger species (global)'!H97))&gt;=0.1),1,0)</f>
        <v>#DIV/0!</v>
      </c>
      <c r="BC94" s="3" t="e">
        <f>IF(AND('6. Trigger species (at site)'!L99=lookups!$G$41,'6. Trigger species (at site)'!D99=lookups!$H$9,('6. Trigger species (at site)'!G99/('5. Trigger species (global)'!G97))&gt;=0.1),1,0)</f>
        <v>#DIV/0!</v>
      </c>
      <c r="BD94" s="3" t="e">
        <f>IF(AND('6. Trigger species (at site)'!L99=lookups!$G$42,'6. Trigger species (at site)'!D99=lookups!$H$9,('6. Trigger species (at site)'!E99/('5. Trigger species (global)'!I97))&gt;=0.1),1,0)</f>
        <v>#DIV/0!</v>
      </c>
      <c r="BE94" s="3" t="e">
        <f>IF(AND('6. Trigger species (at site)'!L99=lookups!$G$42,'6. Trigger species (at site)'!D99=lookups!$H$9,('6. Trigger species (at site)'!F99/('5. Trigger species (global)'!H97))&gt;=0.1),1,0)</f>
        <v>#DIV/0!</v>
      </c>
      <c r="BF94" s="3" t="e">
        <f>IF(AND('6. Trigger species (at site)'!L99=lookups!$G$42,'6. Trigger species (at site)'!D99=lookups!$H$9,('6. Trigger species (at site)'!G99/('5. Trigger species (global)'!G97))&gt;=0.1),1,0)</f>
        <v>#DIV/0!</v>
      </c>
      <c r="BG94" s="3">
        <f>'5. Trigger species (global)'!C97</f>
        <v>0</v>
      </c>
      <c r="BH94" s="3" t="e">
        <f t="shared" si="17"/>
        <v>#N/A</v>
      </c>
      <c r="CE94" s="3">
        <f>'5. Trigger species (global)'!F98</f>
        <v>0</v>
      </c>
      <c r="CF94" s="3">
        <f t="shared" si="14"/>
        <v>1</v>
      </c>
      <c r="CG94" s="3" t="str">
        <f>'6. Trigger species (at site)'!L100</f>
        <v>Regularly held by site</v>
      </c>
      <c r="CH94" s="3">
        <f t="shared" si="15"/>
        <v>1</v>
      </c>
      <c r="CI94" s="3">
        <f t="shared" si="16"/>
        <v>0</v>
      </c>
    </row>
    <row r="95" spans="1:87" x14ac:dyDescent="0.25">
      <c r="A95" s="3" t="s">
        <v>116</v>
      </c>
      <c r="E95" s="3" t="s">
        <v>761</v>
      </c>
      <c r="L95" s="3" t="s">
        <v>332</v>
      </c>
      <c r="R95" s="3">
        <f>'6. Trigger species (at site)'!X100</f>
        <v>1</v>
      </c>
      <c r="S95" s="3">
        <f>IF(OR('5. Trigger species (global)'!D98=lookups!$E$43,'5. Trigger species (global)'!D98=lookups!$E$44),1,0)</f>
        <v>0</v>
      </c>
      <c r="T95" s="3">
        <f>IF('5. Trigger species (global)'!D98=lookups!$E$42,1,0)</f>
        <v>0</v>
      </c>
      <c r="U95" s="3">
        <f>IF(AND(S95=1,'5. Trigger species (global)'!$E$5=lookups!$H$3),1,0)</f>
        <v>0</v>
      </c>
      <c r="V95" s="3">
        <f>IF(AND(T95=1,'5. Trigger species (global)'!$E$5=lookups!$H$3),1,0)</f>
        <v>0</v>
      </c>
      <c r="W95" s="3" t="e">
        <f>IF(AND(S95=1,('6. Trigger species (at site)'!E100/(('5. Trigger species (global)'!I98))&gt;=0.005),'6. Trigger species (at site)'!C100&gt;4),1,0)</f>
        <v>#DIV/0!</v>
      </c>
      <c r="X95" s="28" t="e">
        <f>IF(AND(S95=1,('6. Trigger species (at site)'!F100/(('5. Trigger species (global)'!H98))&gt;=0.005),'6. Trigger species (at site)'!C100&gt;4),1,0)</f>
        <v>#DIV/0!</v>
      </c>
      <c r="Y95" s="3" t="e">
        <f>IF(AND(S95=1,('6. Trigger species (at site)'!G100/('5. Trigger species (global)'!G98)&gt;=0.005),'6. Trigger species (at site)'!C100&gt;4),1,0)</f>
        <v>#DIV/0!</v>
      </c>
      <c r="Z95" s="28" t="e">
        <f>IF(AND(T95=1,('6. Trigger species (at site)'!E100/('5. Trigger species (global)'!I98)&gt;=0.01),'6. Trigger species (at site)'!C100&gt;9),1,0)</f>
        <v>#DIV/0!</v>
      </c>
      <c r="AA95" s="28" t="e">
        <f>IF(AND(T95=1,('6. Trigger species (at site)'!F100/('5. Trigger species (global)'!H98)&gt;=0.01),'6. Trigger species (at site)'!C100&gt;9),1,0)</f>
        <v>#DIV/0!</v>
      </c>
      <c r="AB95" s="28" t="e">
        <f>IF(AND(T95=1,('6. Trigger species (at site)'!G100/('5. Trigger species (global)'!G98)&gt;=0.01),'6. Trigger species (at site)'!C100&gt;9),1,0)</f>
        <v>#DIV/0!</v>
      </c>
      <c r="AC95" s="3" t="e">
        <f>IF(AND(S95=1,('6. Trigger species (at site)'!E100/('5. Trigger species (global)'!I98)&gt;=0.001),'6. Trigger species (at site)'!C100&gt;4,'5. Trigger species (global)'!E98=lookups!$F$3),1,0)</f>
        <v>#DIV/0!</v>
      </c>
      <c r="AD95" s="28" t="e">
        <f>IF(AND(S95=1,('6. Trigger species (at site)'!F100/('5. Trigger species (global)'!H98)&gt;=0.001),'6. Trigger species (at site)'!D100&gt;4,'5. Trigger species (global)'!E98=lookups!$F$3),1,0)</f>
        <v>#DIV/0!</v>
      </c>
      <c r="AE95" s="3" t="e">
        <f>IF(AND(S95=1,('6. Trigger species (at site)'!G100/('5. Trigger species (global)'!G98)&gt;=0.001),'6. Trigger species (at site)'!C100&gt;4,'5. Trigger species (global)'!E98=lookups!$F$3),1,0)</f>
        <v>#DIV/0!</v>
      </c>
      <c r="AF95" s="28" t="e">
        <f>IF(AND(T95=1,('6. Trigger species (at site)'!E100/('5. Trigger species (global)'!I98)&gt;=0.002),'6. Trigger species (at site)'!C100&gt;9,'5. Trigger species (global)'!E98=lookups!$F$3),1,0)</f>
        <v>#DIV/0!</v>
      </c>
      <c r="AG95" s="28" t="e">
        <f>IF(AND(T95=1,('6. Trigger species (at site)'!F100/('5. Trigger species (global)'!H98)&gt;=0.002),'6. Trigger species (at site)'!D100&gt;9,'5. Trigger species (global)'!E98=lookups!$F$3),1,0)</f>
        <v>#DIV/0!</v>
      </c>
      <c r="AH95" s="28" t="e">
        <f>IF(AND(T95=1,('6. Trigger species (at site)'!G100/('5. Trigger species (global)'!G98)&gt;=0.002),'6. Trigger species (at site)'!C100&gt;9,'5. Trigger species (global)'!E98=lookups!$F$3),1,0)</f>
        <v>#DIV/0!</v>
      </c>
      <c r="AI95" s="3" t="e">
        <f>IF(AND(S95=1,('6. Trigger species (at site)'!E100/('5. Trigger species (global)'!I98)&gt;=0.95)),1,0)</f>
        <v>#DIV/0!</v>
      </c>
      <c r="AJ95" s="3" t="e">
        <f>IF(AND(S95=1,('6. Trigger species (at site)'!F100/('5. Trigger species (global)'!H98)&gt;=0.95)),1,0)</f>
        <v>#DIV/0!</v>
      </c>
      <c r="AK95" s="3" t="e">
        <f>IF(AND(S95=1,('6. Trigger species (at site)'!G100/('5. Trigger species (global)'!G98)&gt;=0.95)),1,0)</f>
        <v>#DIV/0!</v>
      </c>
      <c r="AL95" s="3" t="e">
        <f>IF(AND('6. Trigger species (at site)'!E100/('5. Trigger species (global)'!I98)&gt;=0.1,'6. Trigger species (at site)'!C100&gt;9,$R95=1),1,0)</f>
        <v>#DIV/0!</v>
      </c>
      <c r="AM95" s="3" t="e">
        <f>IF(AND('6. Trigger species (at site)'!F100/('5. Trigger species (global)'!H98)&gt;=0.1,'6. Trigger species (at site)'!D100&gt;9,$R95=1),1,0)</f>
        <v>#DIV/0!</v>
      </c>
      <c r="AN95" s="3" t="e">
        <f>IF(AND('6. Trigger species (at site)'!G100/('5. Trigger species (global)'!G98)&gt;=0.1,'6. Trigger species (at site)'!C100&gt;9,R95=1),1,0)</f>
        <v>#DIV/0!</v>
      </c>
      <c r="AO95" s="3" t="e">
        <f>IF(AND('5. Trigger species (global)'!$K98=lookups!$F$3,'6. Trigger species (at site)'!E100/('5. Trigger species (global)'!I98)&gt;=0.01,R95=1),1,0)</f>
        <v>#DIV/0!</v>
      </c>
      <c r="AP95" s="3" t="e">
        <f>IF(AND('5. Trigger species (global)'!$K98=lookups!$F$3,'6. Trigger species (at site)'!F100/('5. Trigger species (global)'!H98)&gt;=0.01,R95=1),1,0)</f>
        <v>#DIV/0!</v>
      </c>
      <c r="AQ95" s="3" t="e">
        <f>IF(AND('5. Trigger species (global)'!$K98=lookups!$F$3,'6. Trigger species (at site)'!G100/('5. Trigger species (global)'!G98)&gt;=0.01,R95=1),1,0)</f>
        <v>#DIV/0!</v>
      </c>
      <c r="AR95" s="3" t="e">
        <f>IF(AND(R95=1,BH95=$O$24,'5. Trigger species (global)'!L98=lookups!$F$3,'6. Trigger species (at site)'!E100/('5. Trigger species (global)'!I98)&gt;=0.005),1,0)</f>
        <v>#N/A</v>
      </c>
      <c r="AS95" s="3" t="e">
        <f>IF(AND(R95=1,BH95=$O$24,'5. Trigger species (global)'!L98=lookups!$F$3,'6. Trigger species (at site)'!F100/('5. Trigger species (global)'!H98)&gt;=0.005),1,0)</f>
        <v>#N/A</v>
      </c>
      <c r="AT95" s="3" t="e">
        <f>IF(AND(R95=1,BH95=$O$24,'5. Trigger species (global)'!L98=lookups!$F$3,'6. Trigger species (at site)'!G100/('5. Trigger species (global)'!G98)&gt;=0.005),1,0)</f>
        <v>#N/A</v>
      </c>
      <c r="AU95" s="3" t="e">
        <f>IF(AND('6. Trigger species (at site)'!C100&gt;=5,BH95=$O$25,'5. Trigger species (global)'!L98=lookups!$F$3),1,0)</f>
        <v>#N/A</v>
      </c>
      <c r="AV95" s="3">
        <f>IF(AND(R95=1,'6. Trigger species (at site)'!Y100=1),1,0)</f>
        <v>0</v>
      </c>
      <c r="AW95" s="3" t="e">
        <f>IF(AND('6. Trigger species (at site)'!Z100=1,'6. Trigger species (at site)'!E100/('5. Trigger species (global)'!I98)&gt;=0.01,'5. Trigger species (global)'!F98=lookups!$H$9),1,0)</f>
        <v>#DIV/0!</v>
      </c>
      <c r="AX95" s="3" t="e">
        <f>IF(AND('6. Trigger species (at site)'!Z100=1,'6. Trigger species (at site)'!F100/('5. Trigger species (global)'!H98)&gt;=0.01,'5. Trigger species (global)'!F98=lookups!$H$9),1,0)</f>
        <v>#DIV/0!</v>
      </c>
      <c r="AY95" s="3" t="e">
        <f>IF(AND('6. Trigger species (at site)'!Z100=1,'6. Trigger species (at site)'!G100/('5. Trigger species (global)'!G98)&gt;=0.01,'5. Trigger species (global)'!F98=lookups!$H$9),1,0)</f>
        <v>#DIV/0!</v>
      </c>
      <c r="AZ95" s="3">
        <f>IF(AND('6. Trigger species (at site)'!Z100=1,'6. Trigger species (at site)'!AA100=1,'5. Trigger species (global)'!F98=lookups!$H$9),1,0)</f>
        <v>0</v>
      </c>
      <c r="BA95" s="3" t="e">
        <f>IF(AND('6. Trigger species (at site)'!L100=lookups!$G$41,'6. Trigger species (at site)'!D100=lookups!$H$9,('6. Trigger species (at site)'!E100/('5. Trigger species (global)'!I98))&gt;=0.1),1,0)</f>
        <v>#DIV/0!</v>
      </c>
      <c r="BB95" s="3" t="e">
        <f>IF(AND('6. Trigger species (at site)'!L100=lookups!$G$41,'6. Trigger species (at site)'!D100=lookups!$H$9,('6. Trigger species (at site)'!F100/('5. Trigger species (global)'!H98))&gt;=0.1),1,0)</f>
        <v>#DIV/0!</v>
      </c>
      <c r="BC95" s="3" t="e">
        <f>IF(AND('6. Trigger species (at site)'!L100=lookups!$G$41,'6. Trigger species (at site)'!D100=lookups!$H$9,('6. Trigger species (at site)'!G100/('5. Trigger species (global)'!G98))&gt;=0.1),1,0)</f>
        <v>#DIV/0!</v>
      </c>
      <c r="BD95" s="3" t="e">
        <f>IF(AND('6. Trigger species (at site)'!L100=lookups!$G$42,'6. Trigger species (at site)'!D100=lookups!$H$9,('6. Trigger species (at site)'!E100/('5. Trigger species (global)'!I98))&gt;=0.1),1,0)</f>
        <v>#DIV/0!</v>
      </c>
      <c r="BE95" s="3" t="e">
        <f>IF(AND('6. Trigger species (at site)'!L100=lookups!$G$42,'6. Trigger species (at site)'!D100=lookups!$H$9,('6. Trigger species (at site)'!F100/('5. Trigger species (global)'!H98))&gt;=0.1),1,0)</f>
        <v>#DIV/0!</v>
      </c>
      <c r="BF95" s="3" t="e">
        <f>IF(AND('6. Trigger species (at site)'!L100=lookups!$G$42,'6. Trigger species (at site)'!D100=lookups!$H$9,('6. Trigger species (at site)'!G100/('5. Trigger species (global)'!G98))&gt;=0.1),1,0)</f>
        <v>#DIV/0!</v>
      </c>
      <c r="BG95" s="3">
        <f>'5. Trigger species (global)'!C98</f>
        <v>0</v>
      </c>
      <c r="BH95" s="3" t="e">
        <f t="shared" si="17"/>
        <v>#N/A</v>
      </c>
      <c r="CE95" s="3">
        <f>'5. Trigger species (global)'!F99</f>
        <v>0</v>
      </c>
      <c r="CF95" s="3">
        <f t="shared" si="14"/>
        <v>1</v>
      </c>
      <c r="CG95" s="3" t="str">
        <f>'6. Trigger species (at site)'!L101</f>
        <v>Regularly held by site</v>
      </c>
      <c r="CH95" s="3">
        <f t="shared" si="15"/>
        <v>1</v>
      </c>
      <c r="CI95" s="3">
        <f t="shared" si="16"/>
        <v>0</v>
      </c>
    </row>
    <row r="96" spans="1:87" x14ac:dyDescent="0.25">
      <c r="A96" s="3" t="s">
        <v>117</v>
      </c>
      <c r="E96" s="3" t="s">
        <v>759</v>
      </c>
      <c r="L96" s="3" t="s">
        <v>334</v>
      </c>
      <c r="R96" s="3">
        <f>'6. Trigger species (at site)'!X101</f>
        <v>1</v>
      </c>
      <c r="S96" s="3">
        <f>IF(OR('5. Trigger species (global)'!D99=lookups!$E$43,'5. Trigger species (global)'!D99=lookups!$E$44),1,0)</f>
        <v>0</v>
      </c>
      <c r="T96" s="3">
        <f>IF('5. Trigger species (global)'!D99=lookups!$E$42,1,0)</f>
        <v>0</v>
      </c>
      <c r="U96" s="3">
        <f>IF(AND(S96=1,'5. Trigger species (global)'!$E$5=lookups!$H$3),1,0)</f>
        <v>0</v>
      </c>
      <c r="V96" s="3">
        <f>IF(AND(T96=1,'5. Trigger species (global)'!$E$5=lookups!$H$3),1,0)</f>
        <v>0</v>
      </c>
      <c r="W96" s="3" t="e">
        <f>IF(AND(S96=1,('6. Trigger species (at site)'!E101/(('5. Trigger species (global)'!I99))&gt;=0.005),'6. Trigger species (at site)'!C101&gt;4),1,0)</f>
        <v>#DIV/0!</v>
      </c>
      <c r="X96" s="28" t="e">
        <f>IF(AND(S96=1,('6. Trigger species (at site)'!F101/(('5. Trigger species (global)'!H99))&gt;=0.005),'6. Trigger species (at site)'!C101&gt;4),1,0)</f>
        <v>#DIV/0!</v>
      </c>
      <c r="Y96" s="3" t="e">
        <f>IF(AND(S96=1,('6. Trigger species (at site)'!G101/('5. Trigger species (global)'!G99)&gt;=0.005),'6. Trigger species (at site)'!C101&gt;4),1,0)</f>
        <v>#DIV/0!</v>
      </c>
      <c r="Z96" s="28" t="e">
        <f>IF(AND(T96=1,('6. Trigger species (at site)'!E101/('5. Trigger species (global)'!I99)&gt;=0.01),'6. Trigger species (at site)'!C101&gt;9),1,0)</f>
        <v>#DIV/0!</v>
      </c>
      <c r="AA96" s="28" t="e">
        <f>IF(AND(T96=1,('6. Trigger species (at site)'!F101/('5. Trigger species (global)'!H99)&gt;=0.01),'6. Trigger species (at site)'!C101&gt;9),1,0)</f>
        <v>#DIV/0!</v>
      </c>
      <c r="AB96" s="28" t="e">
        <f>IF(AND(T96=1,('6. Trigger species (at site)'!G101/('5. Trigger species (global)'!G99)&gt;=0.01),'6. Trigger species (at site)'!C101&gt;9),1,0)</f>
        <v>#DIV/0!</v>
      </c>
      <c r="AC96" s="3" t="e">
        <f>IF(AND(S96=1,('6. Trigger species (at site)'!E101/('5. Trigger species (global)'!I99)&gt;=0.001),'6. Trigger species (at site)'!C101&gt;4,'5. Trigger species (global)'!E99=lookups!$F$3),1,0)</f>
        <v>#DIV/0!</v>
      </c>
      <c r="AD96" s="28" t="e">
        <f>IF(AND(S96=1,('6. Trigger species (at site)'!F101/('5. Trigger species (global)'!H99)&gt;=0.001),'6. Trigger species (at site)'!D101&gt;4,'5. Trigger species (global)'!E99=lookups!$F$3),1,0)</f>
        <v>#DIV/0!</v>
      </c>
      <c r="AE96" s="3" t="e">
        <f>IF(AND(S96=1,('6. Trigger species (at site)'!G101/('5. Trigger species (global)'!G99)&gt;=0.001),'6. Trigger species (at site)'!C101&gt;4,'5. Trigger species (global)'!E99=lookups!$F$3),1,0)</f>
        <v>#DIV/0!</v>
      </c>
      <c r="AF96" s="28" t="e">
        <f>IF(AND(T96=1,('6. Trigger species (at site)'!E101/('5. Trigger species (global)'!I99)&gt;=0.002),'6. Trigger species (at site)'!C101&gt;9,'5. Trigger species (global)'!E99=lookups!$F$3),1,0)</f>
        <v>#DIV/0!</v>
      </c>
      <c r="AG96" s="28" t="e">
        <f>IF(AND(T96=1,('6. Trigger species (at site)'!F101/('5. Trigger species (global)'!H99)&gt;=0.002),'6. Trigger species (at site)'!D101&gt;9,'5. Trigger species (global)'!E99=lookups!$F$3),1,0)</f>
        <v>#DIV/0!</v>
      </c>
      <c r="AH96" s="28" t="e">
        <f>IF(AND(T96=1,('6. Trigger species (at site)'!G101/('5. Trigger species (global)'!G99)&gt;=0.002),'6. Trigger species (at site)'!C101&gt;9,'5. Trigger species (global)'!E99=lookups!$F$3),1,0)</f>
        <v>#DIV/0!</v>
      </c>
      <c r="AI96" s="3" t="e">
        <f>IF(AND(S96=1,('6. Trigger species (at site)'!E101/('5. Trigger species (global)'!I99)&gt;=0.95)),1,0)</f>
        <v>#DIV/0!</v>
      </c>
      <c r="AJ96" s="3" t="e">
        <f>IF(AND(S96=1,('6. Trigger species (at site)'!F101/('5. Trigger species (global)'!H99)&gt;=0.95)),1,0)</f>
        <v>#DIV/0!</v>
      </c>
      <c r="AK96" s="3" t="e">
        <f>IF(AND(S96=1,('6. Trigger species (at site)'!G101/('5. Trigger species (global)'!G99)&gt;=0.95)),1,0)</f>
        <v>#DIV/0!</v>
      </c>
      <c r="AL96" s="3" t="e">
        <f>IF(AND('6. Trigger species (at site)'!E101/('5. Trigger species (global)'!I99)&gt;=0.1,'6. Trigger species (at site)'!C101&gt;9,$R96=1),1,0)</f>
        <v>#DIV/0!</v>
      </c>
      <c r="AM96" s="3" t="e">
        <f>IF(AND('6. Trigger species (at site)'!F101/('5. Trigger species (global)'!H99)&gt;=0.1,'6. Trigger species (at site)'!D101&gt;9,$R96=1),1,0)</f>
        <v>#DIV/0!</v>
      </c>
      <c r="AN96" s="3" t="e">
        <f>IF(AND('6. Trigger species (at site)'!G101/('5. Trigger species (global)'!G99)&gt;=0.1,'6. Trigger species (at site)'!C101&gt;9,R96=1),1,0)</f>
        <v>#DIV/0!</v>
      </c>
      <c r="AO96" s="3" t="e">
        <f>IF(AND('5. Trigger species (global)'!$K99=lookups!$F$3,'6. Trigger species (at site)'!E101/('5. Trigger species (global)'!I99)&gt;=0.01,R96=1),1,0)</f>
        <v>#DIV/0!</v>
      </c>
      <c r="AP96" s="3" t="e">
        <f>IF(AND('5. Trigger species (global)'!$K99=lookups!$F$3,'6. Trigger species (at site)'!F101/('5. Trigger species (global)'!H99)&gt;=0.01,R96=1),1,0)</f>
        <v>#DIV/0!</v>
      </c>
      <c r="AQ96" s="3" t="e">
        <f>IF(AND('5. Trigger species (global)'!$K99=lookups!$F$3,'6. Trigger species (at site)'!G101/('5. Trigger species (global)'!G99)&gt;=0.01,R96=1),1,0)</f>
        <v>#DIV/0!</v>
      </c>
      <c r="AR96" s="3" t="e">
        <f>IF(AND(R96=1,BH96=$O$24,'5. Trigger species (global)'!L99=lookups!$F$3,'6. Trigger species (at site)'!E101/('5. Trigger species (global)'!I99)&gt;=0.005),1,0)</f>
        <v>#N/A</v>
      </c>
      <c r="AS96" s="3" t="e">
        <f>IF(AND(R96=1,BH96=$O$24,'5. Trigger species (global)'!L99=lookups!$F$3,'6. Trigger species (at site)'!F101/('5. Trigger species (global)'!H99)&gt;=0.005),1,0)</f>
        <v>#N/A</v>
      </c>
      <c r="AT96" s="3" t="e">
        <f>IF(AND(R96=1,BH96=$O$24,'5. Trigger species (global)'!L99=lookups!$F$3,'6. Trigger species (at site)'!G101/('5. Trigger species (global)'!G99)&gt;=0.005),1,0)</f>
        <v>#N/A</v>
      </c>
      <c r="AU96" s="3" t="e">
        <f>IF(AND('6. Trigger species (at site)'!C101&gt;=5,BH96=$O$25,'5. Trigger species (global)'!L99=lookups!$F$3),1,0)</f>
        <v>#N/A</v>
      </c>
      <c r="AV96" s="3">
        <f>IF(AND(R96=1,'6. Trigger species (at site)'!Y101=1),1,0)</f>
        <v>0</v>
      </c>
      <c r="AW96" s="3" t="e">
        <f>IF(AND('6. Trigger species (at site)'!Z101=1,'6. Trigger species (at site)'!E101/('5. Trigger species (global)'!I99)&gt;=0.01,'5. Trigger species (global)'!F99=lookups!$H$9),1,0)</f>
        <v>#DIV/0!</v>
      </c>
      <c r="AX96" s="3" t="e">
        <f>IF(AND('6. Trigger species (at site)'!Z101=1,'6. Trigger species (at site)'!F101/('5. Trigger species (global)'!H99)&gt;=0.01,'5. Trigger species (global)'!F99=lookups!$H$9),1,0)</f>
        <v>#DIV/0!</v>
      </c>
      <c r="AY96" s="3" t="e">
        <f>IF(AND('6. Trigger species (at site)'!Z101=1,'6. Trigger species (at site)'!G101/('5. Trigger species (global)'!G99)&gt;=0.01,'5. Trigger species (global)'!F99=lookups!$H$9),1,0)</f>
        <v>#DIV/0!</v>
      </c>
      <c r="AZ96" s="3">
        <f>IF(AND('6. Trigger species (at site)'!Z101=1,'6. Trigger species (at site)'!AA101=1,'5. Trigger species (global)'!F99=lookups!$H$9),1,0)</f>
        <v>0</v>
      </c>
      <c r="BA96" s="3" t="e">
        <f>IF(AND('6. Trigger species (at site)'!L101=lookups!$G$41,'6. Trigger species (at site)'!D101=lookups!$H$9,('6. Trigger species (at site)'!E101/('5. Trigger species (global)'!I99))&gt;=0.1),1,0)</f>
        <v>#DIV/0!</v>
      </c>
      <c r="BB96" s="3" t="e">
        <f>IF(AND('6. Trigger species (at site)'!L101=lookups!$G$41,'6. Trigger species (at site)'!D101=lookups!$H$9,('6. Trigger species (at site)'!F101/('5. Trigger species (global)'!H99))&gt;=0.1),1,0)</f>
        <v>#DIV/0!</v>
      </c>
      <c r="BC96" s="3" t="e">
        <f>IF(AND('6. Trigger species (at site)'!L101=lookups!$G$41,'6. Trigger species (at site)'!D101=lookups!$H$9,('6. Trigger species (at site)'!G101/('5. Trigger species (global)'!G99))&gt;=0.1),1,0)</f>
        <v>#DIV/0!</v>
      </c>
      <c r="BD96" s="3" t="e">
        <f>IF(AND('6. Trigger species (at site)'!L101=lookups!$G$42,'6. Trigger species (at site)'!D101=lookups!$H$9,('6. Trigger species (at site)'!E101/('5. Trigger species (global)'!I99))&gt;=0.1),1,0)</f>
        <v>#DIV/0!</v>
      </c>
      <c r="BE96" s="3" t="e">
        <f>IF(AND('6. Trigger species (at site)'!L101=lookups!$G$42,'6. Trigger species (at site)'!D101=lookups!$H$9,('6. Trigger species (at site)'!F101/('5. Trigger species (global)'!H99))&gt;=0.1),1,0)</f>
        <v>#DIV/0!</v>
      </c>
      <c r="BF96" s="3" t="e">
        <f>IF(AND('6. Trigger species (at site)'!L101=lookups!$G$42,'6. Trigger species (at site)'!D101=lookups!$H$9,('6. Trigger species (at site)'!G101/('5. Trigger species (global)'!G99))&gt;=0.1),1,0)</f>
        <v>#DIV/0!</v>
      </c>
      <c r="BG96" s="3">
        <f>'5. Trigger species (global)'!C99</f>
        <v>0</v>
      </c>
      <c r="BH96" s="3" t="e">
        <f t="shared" si="17"/>
        <v>#N/A</v>
      </c>
      <c r="CE96" s="3">
        <f>'5. Trigger species (global)'!F100</f>
        <v>0</v>
      </c>
      <c r="CF96" s="3">
        <f t="shared" si="14"/>
        <v>1</v>
      </c>
      <c r="CG96" s="3" t="str">
        <f>'6. Trigger species (at site)'!L102</f>
        <v>Regularly held by site</v>
      </c>
      <c r="CH96" s="3">
        <f t="shared" si="15"/>
        <v>1</v>
      </c>
      <c r="CI96" s="3">
        <f t="shared" si="16"/>
        <v>0</v>
      </c>
    </row>
    <row r="97" spans="1:87" x14ac:dyDescent="0.25">
      <c r="A97" s="3" t="s">
        <v>118</v>
      </c>
      <c r="E97" s="3" t="s">
        <v>760</v>
      </c>
      <c r="L97" s="3" t="s">
        <v>333</v>
      </c>
      <c r="R97" s="3">
        <f>'6. Trigger species (at site)'!X102</f>
        <v>1</v>
      </c>
      <c r="S97" s="3">
        <f>IF(OR('5. Trigger species (global)'!D100=lookups!$E$43,'5. Trigger species (global)'!D100=lookups!$E$44),1,0)</f>
        <v>0</v>
      </c>
      <c r="T97" s="3">
        <f>IF('5. Trigger species (global)'!D100=lookups!$E$42,1,0)</f>
        <v>0</v>
      </c>
      <c r="U97" s="3">
        <f>IF(AND(S97=1,'5. Trigger species (global)'!$E$5=lookups!$H$3),1,0)</f>
        <v>0</v>
      </c>
      <c r="V97" s="3">
        <f>IF(AND(T97=1,'5. Trigger species (global)'!$E$5=lookups!$H$3),1,0)</f>
        <v>0</v>
      </c>
      <c r="W97" s="3" t="e">
        <f>IF(AND(S97=1,('6. Trigger species (at site)'!E102/(('5. Trigger species (global)'!I100))&gt;=0.005),'6. Trigger species (at site)'!C102&gt;4),1,0)</f>
        <v>#DIV/0!</v>
      </c>
      <c r="X97" s="28" t="e">
        <f>IF(AND(S97=1,('6. Trigger species (at site)'!F102/(('5. Trigger species (global)'!H100))&gt;=0.005),'6. Trigger species (at site)'!C102&gt;4),1,0)</f>
        <v>#DIV/0!</v>
      </c>
      <c r="Y97" s="3" t="e">
        <f>IF(AND(S97=1,('6. Trigger species (at site)'!G102/('5. Trigger species (global)'!G100)&gt;=0.005),'6. Trigger species (at site)'!C102&gt;4),1,0)</f>
        <v>#DIV/0!</v>
      </c>
      <c r="Z97" s="28" t="e">
        <f>IF(AND(T97=1,('6. Trigger species (at site)'!E102/('5. Trigger species (global)'!I100)&gt;=0.01),'6. Trigger species (at site)'!C102&gt;9),1,0)</f>
        <v>#DIV/0!</v>
      </c>
      <c r="AA97" s="28" t="e">
        <f>IF(AND(T97=1,('6. Trigger species (at site)'!F102/('5. Trigger species (global)'!H100)&gt;=0.01),'6. Trigger species (at site)'!C102&gt;9),1,0)</f>
        <v>#DIV/0!</v>
      </c>
      <c r="AB97" s="28" t="e">
        <f>IF(AND(T97=1,('6. Trigger species (at site)'!G102/('5. Trigger species (global)'!G100)&gt;=0.01),'6. Trigger species (at site)'!C102&gt;9),1,0)</f>
        <v>#DIV/0!</v>
      </c>
      <c r="AC97" s="3" t="e">
        <f>IF(AND(S97=1,('6. Trigger species (at site)'!E102/('5. Trigger species (global)'!I100)&gt;=0.001),'6. Trigger species (at site)'!C102&gt;4,'5. Trigger species (global)'!E100=lookups!$F$3),1,0)</f>
        <v>#DIV/0!</v>
      </c>
      <c r="AD97" s="28" t="e">
        <f>IF(AND(S97=1,('6. Trigger species (at site)'!F102/('5. Trigger species (global)'!H100)&gt;=0.001),'6. Trigger species (at site)'!D102&gt;4,'5. Trigger species (global)'!E100=lookups!$F$3),1,0)</f>
        <v>#DIV/0!</v>
      </c>
      <c r="AE97" s="3" t="e">
        <f>IF(AND(S97=1,('6. Trigger species (at site)'!G102/('5. Trigger species (global)'!G100)&gt;=0.001),'6. Trigger species (at site)'!C102&gt;4,'5. Trigger species (global)'!E100=lookups!$F$3),1,0)</f>
        <v>#DIV/0!</v>
      </c>
      <c r="AF97" s="28" t="e">
        <f>IF(AND(T97=1,('6. Trigger species (at site)'!E102/('5. Trigger species (global)'!I100)&gt;=0.002),'6. Trigger species (at site)'!C102&gt;9,'5. Trigger species (global)'!E100=lookups!$F$3),1,0)</f>
        <v>#DIV/0!</v>
      </c>
      <c r="AG97" s="28" t="e">
        <f>IF(AND(T97=1,('6. Trigger species (at site)'!F102/('5. Trigger species (global)'!H100)&gt;=0.002),'6. Trigger species (at site)'!D102&gt;9,'5. Trigger species (global)'!E100=lookups!$F$3),1,0)</f>
        <v>#DIV/0!</v>
      </c>
      <c r="AH97" s="28" t="e">
        <f>IF(AND(T97=1,('6. Trigger species (at site)'!G102/('5. Trigger species (global)'!G100)&gt;=0.002),'6. Trigger species (at site)'!C102&gt;9,'5. Trigger species (global)'!E100=lookups!$F$3),1,0)</f>
        <v>#DIV/0!</v>
      </c>
      <c r="AI97" s="3" t="e">
        <f>IF(AND(S97=1,('6. Trigger species (at site)'!E102/('5. Trigger species (global)'!I100)&gt;=0.95)),1,0)</f>
        <v>#DIV/0!</v>
      </c>
      <c r="AJ97" s="3" t="e">
        <f>IF(AND(S97=1,('6. Trigger species (at site)'!F102/('5. Trigger species (global)'!H100)&gt;=0.95)),1,0)</f>
        <v>#DIV/0!</v>
      </c>
      <c r="AK97" s="3" t="e">
        <f>IF(AND(S97=1,('6. Trigger species (at site)'!G102/('5. Trigger species (global)'!G100)&gt;=0.95)),1,0)</f>
        <v>#DIV/0!</v>
      </c>
      <c r="AL97" s="3" t="e">
        <f>IF(AND('6. Trigger species (at site)'!E102/('5. Trigger species (global)'!I100)&gt;=0.1,'6. Trigger species (at site)'!C102&gt;9,$R97=1),1,0)</f>
        <v>#DIV/0!</v>
      </c>
      <c r="AM97" s="3" t="e">
        <f>IF(AND('6. Trigger species (at site)'!F102/('5. Trigger species (global)'!H100)&gt;=0.1,'6. Trigger species (at site)'!D102&gt;9,$R97=1),1,0)</f>
        <v>#DIV/0!</v>
      </c>
      <c r="AN97" s="3" t="e">
        <f>IF(AND('6. Trigger species (at site)'!G102/('5. Trigger species (global)'!G100)&gt;=0.1,'6. Trigger species (at site)'!C102&gt;9,R97=1),1,0)</f>
        <v>#DIV/0!</v>
      </c>
      <c r="AO97" s="3" t="e">
        <f>IF(AND('5. Trigger species (global)'!$K100=lookups!$F$3,'6. Trigger species (at site)'!E102/('5. Trigger species (global)'!I100)&gt;=0.01,R97=1),1,0)</f>
        <v>#DIV/0!</v>
      </c>
      <c r="AP97" s="3" t="e">
        <f>IF(AND('5. Trigger species (global)'!$K100=lookups!$F$3,'6. Trigger species (at site)'!F102/('5. Trigger species (global)'!H100)&gt;=0.01,R97=1),1,0)</f>
        <v>#DIV/0!</v>
      </c>
      <c r="AQ97" s="3" t="e">
        <f>IF(AND('5. Trigger species (global)'!$K100=lookups!$F$3,'6. Trigger species (at site)'!G102/('5. Trigger species (global)'!G100)&gt;=0.01,R97=1),1,0)</f>
        <v>#DIV/0!</v>
      </c>
      <c r="AR97" s="3" t="e">
        <f>IF(AND(R97=1,BH97=$O$24,'5. Trigger species (global)'!L100=lookups!$F$3,'6. Trigger species (at site)'!E102/('5. Trigger species (global)'!I100)&gt;=0.005),1,0)</f>
        <v>#N/A</v>
      </c>
      <c r="AS97" s="3" t="e">
        <f>IF(AND(R97=1,BH97=$O$24,'5. Trigger species (global)'!L100=lookups!$F$3,'6. Trigger species (at site)'!F102/('5. Trigger species (global)'!H100)&gt;=0.005),1,0)</f>
        <v>#N/A</v>
      </c>
      <c r="AT97" s="3" t="e">
        <f>IF(AND(R97=1,BH97=$O$24,'5. Trigger species (global)'!L100=lookups!$F$3,'6. Trigger species (at site)'!G102/('5. Trigger species (global)'!G100)&gt;=0.005),1,0)</f>
        <v>#N/A</v>
      </c>
      <c r="AU97" s="3" t="e">
        <f>IF(AND('6. Trigger species (at site)'!C102&gt;=5,BH97=$O$25,'5. Trigger species (global)'!L100=lookups!$F$3),1,0)</f>
        <v>#N/A</v>
      </c>
      <c r="AV97" s="3">
        <f>IF(AND(R97=1,'6. Trigger species (at site)'!Y102=1),1,0)</f>
        <v>0</v>
      </c>
      <c r="AW97" s="3" t="e">
        <f>IF(AND('6. Trigger species (at site)'!Z102=1,'6. Trigger species (at site)'!E102/('5. Trigger species (global)'!I100)&gt;=0.01,'5. Trigger species (global)'!F100=lookups!$H$9),1,0)</f>
        <v>#DIV/0!</v>
      </c>
      <c r="AX97" s="3" t="e">
        <f>IF(AND('6. Trigger species (at site)'!Z102=1,'6. Trigger species (at site)'!F102/('5. Trigger species (global)'!H100)&gt;=0.01,'5. Trigger species (global)'!F100=lookups!$H$9),1,0)</f>
        <v>#DIV/0!</v>
      </c>
      <c r="AY97" s="3" t="e">
        <f>IF(AND('6. Trigger species (at site)'!Z102=1,'6. Trigger species (at site)'!G102/('5. Trigger species (global)'!G100)&gt;=0.01,'5. Trigger species (global)'!F100=lookups!$H$9),1,0)</f>
        <v>#DIV/0!</v>
      </c>
      <c r="AZ97" s="3">
        <f>IF(AND('6. Trigger species (at site)'!Z102=1,'6. Trigger species (at site)'!AA102=1,'5. Trigger species (global)'!F100=lookups!$H$9),1,0)</f>
        <v>0</v>
      </c>
      <c r="BA97" s="3" t="e">
        <f>IF(AND('6. Trigger species (at site)'!L102=lookups!$G$41,'6. Trigger species (at site)'!D102=lookups!$H$9,('6. Trigger species (at site)'!E102/('5. Trigger species (global)'!I100))&gt;=0.1),1,0)</f>
        <v>#DIV/0!</v>
      </c>
      <c r="BB97" s="3" t="e">
        <f>IF(AND('6. Trigger species (at site)'!L102=lookups!$G$41,'6. Trigger species (at site)'!D102=lookups!$H$9,('6. Trigger species (at site)'!F102/('5. Trigger species (global)'!H100))&gt;=0.1),1,0)</f>
        <v>#DIV/0!</v>
      </c>
      <c r="BC97" s="3" t="e">
        <f>IF(AND('6. Trigger species (at site)'!L102=lookups!$G$41,'6. Trigger species (at site)'!D102=lookups!$H$9,('6. Trigger species (at site)'!G102/('5. Trigger species (global)'!G100))&gt;=0.1),1,0)</f>
        <v>#DIV/0!</v>
      </c>
      <c r="BD97" s="3" t="e">
        <f>IF(AND('6. Trigger species (at site)'!L102=lookups!$G$42,'6. Trigger species (at site)'!D102=lookups!$H$9,('6. Trigger species (at site)'!E102/('5. Trigger species (global)'!I100))&gt;=0.1),1,0)</f>
        <v>#DIV/0!</v>
      </c>
      <c r="BE97" s="3" t="e">
        <f>IF(AND('6. Trigger species (at site)'!L102=lookups!$G$42,'6. Trigger species (at site)'!D102=lookups!$H$9,('6. Trigger species (at site)'!F102/('5. Trigger species (global)'!H100))&gt;=0.1),1,0)</f>
        <v>#DIV/0!</v>
      </c>
      <c r="BF97" s="3" t="e">
        <f>IF(AND('6. Trigger species (at site)'!L102=lookups!$G$42,'6. Trigger species (at site)'!D102=lookups!$H$9,('6. Trigger species (at site)'!G102/('5. Trigger species (global)'!G100))&gt;=0.1),1,0)</f>
        <v>#DIV/0!</v>
      </c>
      <c r="BG97" s="3">
        <f>'5. Trigger species (global)'!C100</f>
        <v>0</v>
      </c>
      <c r="BH97" s="3" t="e">
        <f t="shared" si="17"/>
        <v>#N/A</v>
      </c>
      <c r="CE97" s="3">
        <f>'5. Trigger species (global)'!F101</f>
        <v>0</v>
      </c>
      <c r="CF97" s="3">
        <f t="shared" si="14"/>
        <v>1</v>
      </c>
      <c r="CG97" s="3" t="str">
        <f>'6. Trigger species (at site)'!L103</f>
        <v>Regularly held by site</v>
      </c>
      <c r="CH97" s="3">
        <f t="shared" si="15"/>
        <v>1</v>
      </c>
      <c r="CI97" s="3">
        <f t="shared" si="16"/>
        <v>0</v>
      </c>
    </row>
    <row r="98" spans="1:87" x14ac:dyDescent="0.25">
      <c r="A98" s="3" t="s">
        <v>119</v>
      </c>
      <c r="E98" s="3" t="s">
        <v>763</v>
      </c>
      <c r="L98" s="3" t="s">
        <v>339</v>
      </c>
      <c r="R98" s="3">
        <f>'6. Trigger species (at site)'!X103</f>
        <v>1</v>
      </c>
      <c r="S98" s="3">
        <f>IF(OR('5. Trigger species (global)'!D101=lookups!$E$43,'5. Trigger species (global)'!D101=lookups!$E$44),1,0)</f>
        <v>0</v>
      </c>
      <c r="T98" s="3">
        <f>IF('5. Trigger species (global)'!D101=lookups!$E$42,1,0)</f>
        <v>0</v>
      </c>
      <c r="U98" s="3">
        <f>IF(AND(S98=1,'5. Trigger species (global)'!$E$5=lookups!$H$3),1,0)</f>
        <v>0</v>
      </c>
      <c r="V98" s="3">
        <f>IF(AND(T98=1,'5. Trigger species (global)'!$E$5=lookups!$H$3),1,0)</f>
        <v>0</v>
      </c>
      <c r="W98" s="3" t="e">
        <f>IF(AND(S98=1,('6. Trigger species (at site)'!E103/(('5. Trigger species (global)'!I101))&gt;=0.005),'6. Trigger species (at site)'!C103&gt;4),1,0)</f>
        <v>#DIV/0!</v>
      </c>
      <c r="X98" s="28" t="e">
        <f>IF(AND(S98=1,('6. Trigger species (at site)'!F103/(('5. Trigger species (global)'!H101))&gt;=0.005),'6. Trigger species (at site)'!C103&gt;4),1,0)</f>
        <v>#DIV/0!</v>
      </c>
      <c r="Y98" s="3" t="e">
        <f>IF(AND(S98=1,('6. Trigger species (at site)'!G103/('5. Trigger species (global)'!G101)&gt;=0.005),'6. Trigger species (at site)'!C103&gt;4),1,0)</f>
        <v>#DIV/0!</v>
      </c>
      <c r="Z98" s="28" t="e">
        <f>IF(AND(T98=1,('6. Trigger species (at site)'!E103/('5. Trigger species (global)'!I101)&gt;=0.01),'6. Trigger species (at site)'!C103&gt;9),1,0)</f>
        <v>#DIV/0!</v>
      </c>
      <c r="AA98" s="28" t="e">
        <f>IF(AND(T98=1,('6. Trigger species (at site)'!F103/('5. Trigger species (global)'!H101)&gt;=0.01),'6. Trigger species (at site)'!C103&gt;9),1,0)</f>
        <v>#DIV/0!</v>
      </c>
      <c r="AB98" s="28" t="e">
        <f>IF(AND(T98=1,('6. Trigger species (at site)'!G103/('5. Trigger species (global)'!G101)&gt;=0.01),'6. Trigger species (at site)'!C103&gt;9),1,0)</f>
        <v>#DIV/0!</v>
      </c>
      <c r="AC98" s="3" t="e">
        <f>IF(AND(S98=1,('6. Trigger species (at site)'!E103/('5. Trigger species (global)'!I101)&gt;=0.001),'6. Trigger species (at site)'!C103&gt;4,'5. Trigger species (global)'!E101=lookups!$F$3),1,0)</f>
        <v>#DIV/0!</v>
      </c>
      <c r="AD98" s="28" t="e">
        <f>IF(AND(S98=1,('6. Trigger species (at site)'!F103/('5. Trigger species (global)'!H101)&gt;=0.001),'6. Trigger species (at site)'!D103&gt;4,'5. Trigger species (global)'!E101=lookups!$F$3),1,0)</f>
        <v>#DIV/0!</v>
      </c>
      <c r="AE98" s="3" t="e">
        <f>IF(AND(S98=1,('6. Trigger species (at site)'!G103/('5. Trigger species (global)'!G101)&gt;=0.001),'6. Trigger species (at site)'!C103&gt;4,'5. Trigger species (global)'!E101=lookups!$F$3),1,0)</f>
        <v>#DIV/0!</v>
      </c>
      <c r="AF98" s="28" t="e">
        <f>IF(AND(T98=1,('6. Trigger species (at site)'!E103/('5. Trigger species (global)'!I101)&gt;=0.002),'6. Trigger species (at site)'!C103&gt;9,'5. Trigger species (global)'!E101=lookups!$F$3),1,0)</f>
        <v>#DIV/0!</v>
      </c>
      <c r="AG98" s="28" t="e">
        <f>IF(AND(T98=1,('6. Trigger species (at site)'!F103/('5. Trigger species (global)'!H101)&gt;=0.002),'6. Trigger species (at site)'!D103&gt;9,'5. Trigger species (global)'!E101=lookups!$F$3),1,0)</f>
        <v>#DIV/0!</v>
      </c>
      <c r="AH98" s="28" t="e">
        <f>IF(AND(T98=1,('6. Trigger species (at site)'!G103/('5. Trigger species (global)'!G101)&gt;=0.002),'6. Trigger species (at site)'!C103&gt;9,'5. Trigger species (global)'!E101=lookups!$F$3),1,0)</f>
        <v>#DIV/0!</v>
      </c>
      <c r="AI98" s="3" t="e">
        <f>IF(AND(S98=1,('6. Trigger species (at site)'!E103/('5. Trigger species (global)'!I101)&gt;=0.95)),1,0)</f>
        <v>#DIV/0!</v>
      </c>
      <c r="AJ98" s="3" t="e">
        <f>IF(AND(S98=1,('6. Trigger species (at site)'!F103/('5. Trigger species (global)'!H101)&gt;=0.95)),1,0)</f>
        <v>#DIV/0!</v>
      </c>
      <c r="AK98" s="3" t="e">
        <f>IF(AND(S98=1,('6. Trigger species (at site)'!G103/('5. Trigger species (global)'!G101)&gt;=0.95)),1,0)</f>
        <v>#DIV/0!</v>
      </c>
      <c r="AL98" s="3" t="e">
        <f>IF(AND('6. Trigger species (at site)'!E103/('5. Trigger species (global)'!I101)&gt;=0.1,'6. Trigger species (at site)'!C103&gt;9,$R98=1),1,0)</f>
        <v>#DIV/0!</v>
      </c>
      <c r="AM98" s="3" t="e">
        <f>IF(AND('6. Trigger species (at site)'!F103/('5. Trigger species (global)'!H101)&gt;=0.1,'6. Trigger species (at site)'!D103&gt;9,$R98=1),1,0)</f>
        <v>#DIV/0!</v>
      </c>
      <c r="AN98" s="3" t="e">
        <f>IF(AND('6. Trigger species (at site)'!G103/('5. Trigger species (global)'!G101)&gt;=0.1,'6. Trigger species (at site)'!C103&gt;9,R98=1),1,0)</f>
        <v>#DIV/0!</v>
      </c>
      <c r="AO98" s="3" t="e">
        <f>IF(AND('5. Trigger species (global)'!$K101=lookups!$F$3,'6. Trigger species (at site)'!E103/('5. Trigger species (global)'!I101)&gt;=0.01,R98=1),1,0)</f>
        <v>#DIV/0!</v>
      </c>
      <c r="AP98" s="3" t="e">
        <f>IF(AND('5. Trigger species (global)'!$K101=lookups!$F$3,'6. Trigger species (at site)'!F103/('5. Trigger species (global)'!H101)&gt;=0.01,R98=1),1,0)</f>
        <v>#DIV/0!</v>
      </c>
      <c r="AQ98" s="3" t="e">
        <f>IF(AND('5. Trigger species (global)'!$K101=lookups!$F$3,'6. Trigger species (at site)'!G103/('5. Trigger species (global)'!G101)&gt;=0.01,R98=1),1,0)</f>
        <v>#DIV/0!</v>
      </c>
      <c r="AR98" s="3" t="e">
        <f>IF(AND(R98=1,BH98=$O$24,'5. Trigger species (global)'!L101=lookups!$F$3,'6. Trigger species (at site)'!E103/('5. Trigger species (global)'!I101)&gt;=0.005),1,0)</f>
        <v>#N/A</v>
      </c>
      <c r="AS98" s="3" t="e">
        <f>IF(AND(R98=1,BH98=$O$24,'5. Trigger species (global)'!L101=lookups!$F$3,'6. Trigger species (at site)'!F103/('5. Trigger species (global)'!H101)&gt;=0.005),1,0)</f>
        <v>#N/A</v>
      </c>
      <c r="AT98" s="3" t="e">
        <f>IF(AND(R98=1,BH98=$O$24,'5. Trigger species (global)'!L101=lookups!$F$3,'6. Trigger species (at site)'!G103/('5. Trigger species (global)'!G101)&gt;=0.005),1,0)</f>
        <v>#N/A</v>
      </c>
      <c r="AU98" s="3" t="e">
        <f>IF(AND('6. Trigger species (at site)'!C103&gt;=5,BH98=$O$25,'5. Trigger species (global)'!L101=lookups!$F$3),1,0)</f>
        <v>#N/A</v>
      </c>
      <c r="AV98" s="3">
        <f>IF(AND(R98=1,'6. Trigger species (at site)'!Y103=1),1,0)</f>
        <v>0</v>
      </c>
      <c r="AW98" s="3" t="e">
        <f>IF(AND('6. Trigger species (at site)'!Z103=1,'6. Trigger species (at site)'!E103/('5. Trigger species (global)'!I101)&gt;=0.01,'5. Trigger species (global)'!F101=lookups!$H$9),1,0)</f>
        <v>#DIV/0!</v>
      </c>
      <c r="AX98" s="3" t="e">
        <f>IF(AND('6. Trigger species (at site)'!Z103=1,'6. Trigger species (at site)'!F103/('5. Trigger species (global)'!H101)&gt;=0.01,'5. Trigger species (global)'!F101=lookups!$H$9),1,0)</f>
        <v>#DIV/0!</v>
      </c>
      <c r="AY98" s="3" t="e">
        <f>IF(AND('6. Trigger species (at site)'!Z103=1,'6. Trigger species (at site)'!G103/('5. Trigger species (global)'!G101)&gt;=0.01,'5. Trigger species (global)'!F101=lookups!$H$9),1,0)</f>
        <v>#DIV/0!</v>
      </c>
      <c r="AZ98" s="3">
        <f>IF(AND('6. Trigger species (at site)'!Z103=1,'6. Trigger species (at site)'!AA103=1,'5. Trigger species (global)'!F101=lookups!$H$9),1,0)</f>
        <v>0</v>
      </c>
      <c r="BA98" s="3" t="e">
        <f>IF(AND('6. Trigger species (at site)'!L103=lookups!$G$41,'6. Trigger species (at site)'!D103=lookups!$H$9,('6. Trigger species (at site)'!E103/('5. Trigger species (global)'!I101))&gt;=0.1),1,0)</f>
        <v>#DIV/0!</v>
      </c>
      <c r="BB98" s="3" t="e">
        <f>IF(AND('6. Trigger species (at site)'!L103=lookups!$G$41,'6. Trigger species (at site)'!D103=lookups!$H$9,('6. Trigger species (at site)'!F103/('5. Trigger species (global)'!H101))&gt;=0.1),1,0)</f>
        <v>#DIV/0!</v>
      </c>
      <c r="BC98" s="3" t="e">
        <f>IF(AND('6. Trigger species (at site)'!L103=lookups!$G$41,'6. Trigger species (at site)'!D103=lookups!$H$9,('6. Trigger species (at site)'!G103/('5. Trigger species (global)'!G101))&gt;=0.1),1,0)</f>
        <v>#DIV/0!</v>
      </c>
      <c r="BD98" s="3" t="e">
        <f>IF(AND('6. Trigger species (at site)'!L103=lookups!$G$42,'6. Trigger species (at site)'!D103=lookups!$H$9,('6. Trigger species (at site)'!E103/('5. Trigger species (global)'!I101))&gt;=0.1),1,0)</f>
        <v>#DIV/0!</v>
      </c>
      <c r="BE98" s="3" t="e">
        <f>IF(AND('6. Trigger species (at site)'!L103=lookups!$G$42,'6. Trigger species (at site)'!D103=lookups!$H$9,('6. Trigger species (at site)'!F103/('5. Trigger species (global)'!H101))&gt;=0.1),1,0)</f>
        <v>#DIV/0!</v>
      </c>
      <c r="BF98" s="3" t="e">
        <f>IF(AND('6. Trigger species (at site)'!L103=lookups!$G$42,'6. Trigger species (at site)'!D103=lookups!$H$9,('6. Trigger species (at site)'!G103/('5. Trigger species (global)'!G101))&gt;=0.1),1,0)</f>
        <v>#DIV/0!</v>
      </c>
      <c r="BG98" s="3">
        <f>'5. Trigger species (global)'!C101</f>
        <v>0</v>
      </c>
      <c r="BH98" s="3" t="e">
        <f t="shared" si="17"/>
        <v>#N/A</v>
      </c>
      <c r="CE98" s="3">
        <f>'5. Trigger species (global)'!F102</f>
        <v>0</v>
      </c>
      <c r="CF98" s="3">
        <f t="shared" si="14"/>
        <v>1</v>
      </c>
      <c r="CG98" s="3" t="str">
        <f>'6. Trigger species (at site)'!L104</f>
        <v>Regularly held by site</v>
      </c>
      <c r="CH98" s="3">
        <f t="shared" si="15"/>
        <v>1</v>
      </c>
      <c r="CI98" s="3">
        <f t="shared" si="16"/>
        <v>0</v>
      </c>
    </row>
    <row r="99" spans="1:87" x14ac:dyDescent="0.25">
      <c r="A99" s="3" t="s">
        <v>120</v>
      </c>
      <c r="L99" s="3" t="s">
        <v>340</v>
      </c>
      <c r="R99" s="3">
        <f>'6. Trigger species (at site)'!X104</f>
        <v>1</v>
      </c>
      <c r="S99" s="3">
        <f>IF(OR('5. Trigger species (global)'!D102=lookups!$E$43,'5. Trigger species (global)'!D102=lookups!$E$44),1,0)</f>
        <v>0</v>
      </c>
      <c r="T99" s="3">
        <f>IF('5. Trigger species (global)'!D102=lookups!$E$42,1,0)</f>
        <v>0</v>
      </c>
      <c r="U99" s="3">
        <f>IF(AND(S99=1,'5. Trigger species (global)'!$E$5=lookups!$H$3),1,0)</f>
        <v>0</v>
      </c>
      <c r="V99" s="3">
        <f>IF(AND(T99=1,'5. Trigger species (global)'!$E$5=lookups!$H$3),1,0)</f>
        <v>0</v>
      </c>
      <c r="W99" s="3" t="e">
        <f>IF(AND(S99=1,('6. Trigger species (at site)'!E104/(('5. Trigger species (global)'!I102))&gt;=0.005),'6. Trigger species (at site)'!C104&gt;4),1,0)</f>
        <v>#DIV/0!</v>
      </c>
      <c r="X99" s="28" t="e">
        <f>IF(AND(S99=1,('6. Trigger species (at site)'!F104/(('5. Trigger species (global)'!H102))&gt;=0.005),'6. Trigger species (at site)'!C104&gt;4),1,0)</f>
        <v>#DIV/0!</v>
      </c>
      <c r="Y99" s="3" t="e">
        <f>IF(AND(S99=1,('6. Trigger species (at site)'!G104/('5. Trigger species (global)'!G102)&gt;=0.005),'6. Trigger species (at site)'!C104&gt;4),1,0)</f>
        <v>#DIV/0!</v>
      </c>
      <c r="Z99" s="28" t="e">
        <f>IF(AND(T99=1,('6. Trigger species (at site)'!E104/('5. Trigger species (global)'!I102)&gt;=0.01),'6. Trigger species (at site)'!C104&gt;9),1,0)</f>
        <v>#DIV/0!</v>
      </c>
      <c r="AA99" s="28" t="e">
        <f>IF(AND(T99=1,('6. Trigger species (at site)'!F104/('5. Trigger species (global)'!H102)&gt;=0.01),'6. Trigger species (at site)'!C104&gt;9),1,0)</f>
        <v>#DIV/0!</v>
      </c>
      <c r="AB99" s="28" t="e">
        <f>IF(AND(T99=1,('6. Trigger species (at site)'!G104/('5. Trigger species (global)'!G102)&gt;=0.01),'6. Trigger species (at site)'!C104&gt;9),1,0)</f>
        <v>#DIV/0!</v>
      </c>
      <c r="AC99" s="3" t="e">
        <f>IF(AND(S99=1,('6. Trigger species (at site)'!E104/('5. Trigger species (global)'!I102)&gt;=0.001),'6. Trigger species (at site)'!C104&gt;4,'5. Trigger species (global)'!E102=lookups!$F$3),1,0)</f>
        <v>#DIV/0!</v>
      </c>
      <c r="AD99" s="28" t="e">
        <f>IF(AND(S99=1,('6. Trigger species (at site)'!F104/('5. Trigger species (global)'!H102)&gt;=0.001),'6. Trigger species (at site)'!D104&gt;4,'5. Trigger species (global)'!E102=lookups!$F$3),1,0)</f>
        <v>#DIV/0!</v>
      </c>
      <c r="AE99" s="3" t="e">
        <f>IF(AND(S99=1,('6. Trigger species (at site)'!G104/('5. Trigger species (global)'!G102)&gt;=0.001),'6. Trigger species (at site)'!C104&gt;4,'5. Trigger species (global)'!E102=lookups!$F$3),1,0)</f>
        <v>#DIV/0!</v>
      </c>
      <c r="AF99" s="28" t="e">
        <f>IF(AND(T99=1,('6. Trigger species (at site)'!E104/('5. Trigger species (global)'!I102)&gt;=0.002),'6. Trigger species (at site)'!C104&gt;9,'5. Trigger species (global)'!E102=lookups!$F$3),1,0)</f>
        <v>#DIV/0!</v>
      </c>
      <c r="AG99" s="28" t="e">
        <f>IF(AND(T99=1,('6. Trigger species (at site)'!F104/('5. Trigger species (global)'!H102)&gt;=0.002),'6. Trigger species (at site)'!D104&gt;9,'5. Trigger species (global)'!E102=lookups!$F$3),1,0)</f>
        <v>#DIV/0!</v>
      </c>
      <c r="AH99" s="28" t="e">
        <f>IF(AND(T99=1,('6. Trigger species (at site)'!G104/('5. Trigger species (global)'!G102)&gt;=0.002),'6. Trigger species (at site)'!C104&gt;9,'5. Trigger species (global)'!E102=lookups!$F$3),1,0)</f>
        <v>#DIV/0!</v>
      </c>
      <c r="AI99" s="3" t="e">
        <f>IF(AND(S99=1,('6. Trigger species (at site)'!E104/('5. Trigger species (global)'!I102)&gt;=0.95)),1,0)</f>
        <v>#DIV/0!</v>
      </c>
      <c r="AJ99" s="3" t="e">
        <f>IF(AND(S99=1,('6. Trigger species (at site)'!F104/('5. Trigger species (global)'!H102)&gt;=0.95)),1,0)</f>
        <v>#DIV/0!</v>
      </c>
      <c r="AK99" s="3" t="e">
        <f>IF(AND(S99=1,('6. Trigger species (at site)'!G104/('5. Trigger species (global)'!G102)&gt;=0.95)),1,0)</f>
        <v>#DIV/0!</v>
      </c>
      <c r="AL99" s="3" t="e">
        <f>IF(AND('6. Trigger species (at site)'!E104/('5. Trigger species (global)'!I102)&gt;=0.1,'6. Trigger species (at site)'!C104&gt;9,$R99=1),1,0)</f>
        <v>#DIV/0!</v>
      </c>
      <c r="AM99" s="3" t="e">
        <f>IF(AND('6. Trigger species (at site)'!F104/('5. Trigger species (global)'!H102)&gt;=0.1,'6. Trigger species (at site)'!D104&gt;9,$R99=1),1,0)</f>
        <v>#DIV/0!</v>
      </c>
      <c r="AN99" s="3" t="e">
        <f>IF(AND('6. Trigger species (at site)'!G104/('5. Trigger species (global)'!G102)&gt;=0.1,'6. Trigger species (at site)'!C104&gt;9,R99=1),1,0)</f>
        <v>#DIV/0!</v>
      </c>
      <c r="AO99" s="3" t="e">
        <f>IF(AND('5. Trigger species (global)'!$K102=lookups!$F$3,'6. Trigger species (at site)'!E104/('5. Trigger species (global)'!I102)&gt;=0.01,R99=1),1,0)</f>
        <v>#DIV/0!</v>
      </c>
      <c r="AP99" s="3" t="e">
        <f>IF(AND('5. Trigger species (global)'!$K102=lookups!$F$3,'6. Trigger species (at site)'!F104/('5. Trigger species (global)'!H102)&gt;=0.01,R99=1),1,0)</f>
        <v>#DIV/0!</v>
      </c>
      <c r="AQ99" s="3" t="e">
        <f>IF(AND('5. Trigger species (global)'!$K102=lookups!$F$3,'6. Trigger species (at site)'!G104/('5. Trigger species (global)'!G102)&gt;=0.01,R99=1),1,0)</f>
        <v>#DIV/0!</v>
      </c>
      <c r="AR99" s="3" t="e">
        <f>IF(AND(R99=1,BH99=$O$24,'5. Trigger species (global)'!L102=lookups!$F$3,'6. Trigger species (at site)'!E104/('5. Trigger species (global)'!I102)&gt;=0.005),1,0)</f>
        <v>#N/A</v>
      </c>
      <c r="AS99" s="3" t="e">
        <f>IF(AND(R99=1,BH99=$O$24,'5. Trigger species (global)'!L102=lookups!$F$3,'6. Trigger species (at site)'!F104/('5. Trigger species (global)'!H102)&gt;=0.005),1,0)</f>
        <v>#N/A</v>
      </c>
      <c r="AT99" s="3" t="e">
        <f>IF(AND(R99=1,BH99=$O$24,'5. Trigger species (global)'!L102=lookups!$F$3,'6. Trigger species (at site)'!G104/('5. Trigger species (global)'!G102)&gt;=0.005),1,0)</f>
        <v>#N/A</v>
      </c>
      <c r="AU99" s="3" t="e">
        <f>IF(AND('6. Trigger species (at site)'!C104&gt;=5,BH99=$O$25,'5. Trigger species (global)'!L102=lookups!$F$3),1,0)</f>
        <v>#N/A</v>
      </c>
      <c r="AV99" s="3">
        <f>IF(AND(R99=1,'6. Trigger species (at site)'!Y104=1),1,0)</f>
        <v>0</v>
      </c>
      <c r="AW99" s="3" t="e">
        <f>IF(AND('6. Trigger species (at site)'!Z104=1,'6. Trigger species (at site)'!E104/('5. Trigger species (global)'!I102)&gt;=0.01,'5. Trigger species (global)'!F102=lookups!$H$9),1,0)</f>
        <v>#DIV/0!</v>
      </c>
      <c r="AX99" s="3" t="e">
        <f>IF(AND('6. Trigger species (at site)'!Z104=1,'6. Trigger species (at site)'!F104/('5. Trigger species (global)'!H102)&gt;=0.01,'5. Trigger species (global)'!F102=lookups!$H$9),1,0)</f>
        <v>#DIV/0!</v>
      </c>
      <c r="AY99" s="3" t="e">
        <f>IF(AND('6. Trigger species (at site)'!Z104=1,'6. Trigger species (at site)'!G104/('5. Trigger species (global)'!G102)&gt;=0.01,'5. Trigger species (global)'!F102=lookups!$H$9),1,0)</f>
        <v>#DIV/0!</v>
      </c>
      <c r="AZ99" s="3">
        <f>IF(AND('6. Trigger species (at site)'!Z104=1,'6. Trigger species (at site)'!AA104=1,'5. Trigger species (global)'!F102=lookups!$H$9),1,0)</f>
        <v>0</v>
      </c>
      <c r="BA99" s="3" t="e">
        <f>IF(AND('6. Trigger species (at site)'!L104=lookups!$G$41,'6. Trigger species (at site)'!D104=lookups!$H$9,('6. Trigger species (at site)'!E104/('5. Trigger species (global)'!I102))&gt;=0.1),1,0)</f>
        <v>#DIV/0!</v>
      </c>
      <c r="BB99" s="3" t="e">
        <f>IF(AND('6. Trigger species (at site)'!L104=lookups!$G$41,'6. Trigger species (at site)'!D104=lookups!$H$9,('6. Trigger species (at site)'!F104/('5. Trigger species (global)'!H102))&gt;=0.1),1,0)</f>
        <v>#DIV/0!</v>
      </c>
      <c r="BC99" s="3" t="e">
        <f>IF(AND('6. Trigger species (at site)'!L104=lookups!$G$41,'6. Trigger species (at site)'!D104=lookups!$H$9,('6. Trigger species (at site)'!G104/('5. Trigger species (global)'!G102))&gt;=0.1),1,0)</f>
        <v>#DIV/0!</v>
      </c>
      <c r="BD99" s="3" t="e">
        <f>IF(AND('6. Trigger species (at site)'!L104=lookups!$G$42,'6. Trigger species (at site)'!D104=lookups!$H$9,('6. Trigger species (at site)'!E104/('5. Trigger species (global)'!I102))&gt;=0.1),1,0)</f>
        <v>#DIV/0!</v>
      </c>
      <c r="BE99" s="3" t="e">
        <f>IF(AND('6. Trigger species (at site)'!L104=lookups!$G$42,'6. Trigger species (at site)'!D104=lookups!$H$9,('6. Trigger species (at site)'!F104/('5. Trigger species (global)'!H102))&gt;=0.1),1,0)</f>
        <v>#DIV/0!</v>
      </c>
      <c r="BF99" s="3" t="e">
        <f>IF(AND('6. Trigger species (at site)'!L104=lookups!$G$42,'6. Trigger species (at site)'!D104=lookups!$H$9,('6. Trigger species (at site)'!G104/('5. Trigger species (global)'!G102))&gt;=0.1),1,0)</f>
        <v>#DIV/0!</v>
      </c>
      <c r="BG99" s="3">
        <f>'5. Trigger species (global)'!C102</f>
        <v>0</v>
      </c>
      <c r="BH99" s="3" t="e">
        <f t="shared" si="17"/>
        <v>#N/A</v>
      </c>
      <c r="CE99" s="3">
        <f>'5. Trigger species (global)'!F103</f>
        <v>0</v>
      </c>
      <c r="CF99" s="3">
        <f t="shared" si="14"/>
        <v>1</v>
      </c>
      <c r="CG99" s="3" t="str">
        <f>'6. Trigger species (at site)'!L105</f>
        <v>Regularly held by site</v>
      </c>
      <c r="CH99" s="3">
        <f t="shared" si="15"/>
        <v>1</v>
      </c>
      <c r="CI99" s="3">
        <f t="shared" si="16"/>
        <v>0</v>
      </c>
    </row>
    <row r="100" spans="1:87" x14ac:dyDescent="0.25">
      <c r="A100" s="3" t="s">
        <v>121</v>
      </c>
      <c r="L100" s="3" t="s">
        <v>341</v>
      </c>
      <c r="R100" s="3">
        <f>'6. Trigger species (at site)'!X105</f>
        <v>1</v>
      </c>
      <c r="S100" s="3">
        <f>IF(OR('5. Trigger species (global)'!D103=lookups!$E$43,'5. Trigger species (global)'!D103=lookups!$E$44),1,0)</f>
        <v>0</v>
      </c>
      <c r="T100" s="3">
        <f>IF('5. Trigger species (global)'!D103=lookups!$E$42,1,0)</f>
        <v>0</v>
      </c>
      <c r="U100" s="3">
        <f>IF(AND(S100=1,'5. Trigger species (global)'!$E$5=lookups!$H$3),1,0)</f>
        <v>0</v>
      </c>
      <c r="V100" s="3">
        <f>IF(AND(T100=1,'5. Trigger species (global)'!$E$5=lookups!$H$3),1,0)</f>
        <v>0</v>
      </c>
      <c r="W100" s="3" t="e">
        <f>IF(AND(S100=1,('6. Trigger species (at site)'!E105/(('5. Trigger species (global)'!I103))&gt;=0.005),'6. Trigger species (at site)'!C105&gt;4),1,0)</f>
        <v>#DIV/0!</v>
      </c>
      <c r="X100" s="28" t="e">
        <f>IF(AND(S100=1,('6. Trigger species (at site)'!F105/(('5. Trigger species (global)'!H103))&gt;=0.005),'6. Trigger species (at site)'!C105&gt;4),1,0)</f>
        <v>#DIV/0!</v>
      </c>
      <c r="Y100" s="3" t="e">
        <f>IF(AND(S100=1,('6. Trigger species (at site)'!G105/('5. Trigger species (global)'!G103)&gt;=0.005),'6. Trigger species (at site)'!C105&gt;4),1,0)</f>
        <v>#DIV/0!</v>
      </c>
      <c r="Z100" s="28" t="e">
        <f>IF(AND(T100=1,('6. Trigger species (at site)'!E105/('5. Trigger species (global)'!I103)&gt;=0.01),'6. Trigger species (at site)'!C105&gt;9),1,0)</f>
        <v>#DIV/0!</v>
      </c>
      <c r="AA100" s="28" t="e">
        <f>IF(AND(T100=1,('6. Trigger species (at site)'!F105/('5. Trigger species (global)'!H103)&gt;=0.01),'6. Trigger species (at site)'!C105&gt;9),1,0)</f>
        <v>#DIV/0!</v>
      </c>
      <c r="AB100" s="28" t="e">
        <f>IF(AND(T100=1,('6. Trigger species (at site)'!G105/('5. Trigger species (global)'!G103)&gt;=0.01),'6. Trigger species (at site)'!C105&gt;9),1,0)</f>
        <v>#DIV/0!</v>
      </c>
      <c r="AC100" s="3" t="e">
        <f>IF(AND(S100=1,('6. Trigger species (at site)'!E105/('5. Trigger species (global)'!I103)&gt;=0.001),'6. Trigger species (at site)'!C105&gt;4,'5. Trigger species (global)'!E103=lookups!$F$3),1,0)</f>
        <v>#DIV/0!</v>
      </c>
      <c r="AD100" s="28" t="e">
        <f>IF(AND(S100=1,('6. Trigger species (at site)'!F105/('5. Trigger species (global)'!H103)&gt;=0.001),'6. Trigger species (at site)'!D105&gt;4,'5. Trigger species (global)'!E103=lookups!$F$3),1,0)</f>
        <v>#DIV/0!</v>
      </c>
      <c r="AE100" s="3" t="e">
        <f>IF(AND(S100=1,('6. Trigger species (at site)'!G105/('5. Trigger species (global)'!G103)&gt;=0.001),'6. Trigger species (at site)'!C105&gt;4,'5. Trigger species (global)'!E103=lookups!$F$3),1,0)</f>
        <v>#DIV/0!</v>
      </c>
      <c r="AF100" s="28" t="e">
        <f>IF(AND(T100=1,('6. Trigger species (at site)'!E105/('5. Trigger species (global)'!I103)&gt;=0.002),'6. Trigger species (at site)'!C105&gt;9,'5. Trigger species (global)'!E103=lookups!$F$3),1,0)</f>
        <v>#DIV/0!</v>
      </c>
      <c r="AG100" s="28" t="e">
        <f>IF(AND(T100=1,('6. Trigger species (at site)'!F105/('5. Trigger species (global)'!H103)&gt;=0.002),'6. Trigger species (at site)'!D105&gt;9,'5. Trigger species (global)'!E103=lookups!$F$3),1,0)</f>
        <v>#DIV/0!</v>
      </c>
      <c r="AH100" s="28" t="e">
        <f>IF(AND(T100=1,('6. Trigger species (at site)'!G105/('5. Trigger species (global)'!G103)&gt;=0.002),'6. Trigger species (at site)'!C105&gt;9,'5. Trigger species (global)'!E103=lookups!$F$3),1,0)</f>
        <v>#DIV/0!</v>
      </c>
      <c r="AI100" s="3" t="e">
        <f>IF(AND(S100=1,('6. Trigger species (at site)'!E105/('5. Trigger species (global)'!I103)&gt;=0.95)),1,0)</f>
        <v>#DIV/0!</v>
      </c>
      <c r="AJ100" s="3" t="e">
        <f>IF(AND(S100=1,('6. Trigger species (at site)'!F105/('5. Trigger species (global)'!H103)&gt;=0.95)),1,0)</f>
        <v>#DIV/0!</v>
      </c>
      <c r="AK100" s="3" t="e">
        <f>IF(AND(S100=1,('6. Trigger species (at site)'!G105/('5. Trigger species (global)'!G103)&gt;=0.95)),1,0)</f>
        <v>#DIV/0!</v>
      </c>
      <c r="AL100" s="3" t="e">
        <f>IF(AND('6. Trigger species (at site)'!E105/('5. Trigger species (global)'!I103)&gt;=0.1,'6. Trigger species (at site)'!C105&gt;9,$R100=1),1,0)</f>
        <v>#DIV/0!</v>
      </c>
      <c r="AM100" s="3" t="e">
        <f>IF(AND('6. Trigger species (at site)'!F105/('5. Trigger species (global)'!H103)&gt;=0.1,'6. Trigger species (at site)'!D105&gt;9,$R100=1),1,0)</f>
        <v>#DIV/0!</v>
      </c>
      <c r="AN100" s="3" t="e">
        <f>IF(AND('6. Trigger species (at site)'!G105/('5. Trigger species (global)'!G103)&gt;=0.1,'6. Trigger species (at site)'!C105&gt;9,R100=1),1,0)</f>
        <v>#DIV/0!</v>
      </c>
      <c r="AO100" s="3" t="e">
        <f>IF(AND('5. Trigger species (global)'!$K103=lookups!$F$3,'6. Trigger species (at site)'!E105/('5. Trigger species (global)'!I103)&gt;=0.01,R100=1),1,0)</f>
        <v>#DIV/0!</v>
      </c>
      <c r="AP100" s="3" t="e">
        <f>IF(AND('5. Trigger species (global)'!$K103=lookups!$F$3,'6. Trigger species (at site)'!F105/('5. Trigger species (global)'!H103)&gt;=0.01,R100=1),1,0)</f>
        <v>#DIV/0!</v>
      </c>
      <c r="AQ100" s="3" t="e">
        <f>IF(AND('5. Trigger species (global)'!$K103=lookups!$F$3,'6. Trigger species (at site)'!G105/('5. Trigger species (global)'!G103)&gt;=0.01,R100=1),1,0)</f>
        <v>#DIV/0!</v>
      </c>
      <c r="AR100" s="3" t="e">
        <f>IF(AND(R100=1,BH100=$O$24,'5. Trigger species (global)'!L103=lookups!$F$3,'6. Trigger species (at site)'!E105/('5. Trigger species (global)'!I103)&gt;=0.005),1,0)</f>
        <v>#N/A</v>
      </c>
      <c r="AS100" s="3" t="e">
        <f>IF(AND(R100=1,BH100=$O$24,'5. Trigger species (global)'!L103=lookups!$F$3,'6. Trigger species (at site)'!F105/('5. Trigger species (global)'!H103)&gt;=0.005),1,0)</f>
        <v>#N/A</v>
      </c>
      <c r="AT100" s="3" t="e">
        <f>IF(AND(R100=1,BH100=$O$24,'5. Trigger species (global)'!L103=lookups!$F$3,'6. Trigger species (at site)'!G105/('5. Trigger species (global)'!G103)&gt;=0.005),1,0)</f>
        <v>#N/A</v>
      </c>
      <c r="AU100" s="3" t="e">
        <f>IF(AND('6. Trigger species (at site)'!C105&gt;=5,BH100=$O$25,'5. Trigger species (global)'!L103=lookups!$F$3),1,0)</f>
        <v>#N/A</v>
      </c>
      <c r="AV100" s="3">
        <f>IF(AND(R100=1,'6. Trigger species (at site)'!Y105=1),1,0)</f>
        <v>0</v>
      </c>
      <c r="AW100" s="3" t="e">
        <f>IF(AND('6. Trigger species (at site)'!Z105=1,'6. Trigger species (at site)'!E105/('5. Trigger species (global)'!I103)&gt;=0.01,'5. Trigger species (global)'!F103=lookups!$H$9),1,0)</f>
        <v>#DIV/0!</v>
      </c>
      <c r="AX100" s="3" t="e">
        <f>IF(AND('6. Trigger species (at site)'!Z105=1,'6. Trigger species (at site)'!F105/('5. Trigger species (global)'!H103)&gt;=0.01,'5. Trigger species (global)'!F103=lookups!$H$9),1,0)</f>
        <v>#DIV/0!</v>
      </c>
      <c r="AY100" s="3" t="e">
        <f>IF(AND('6. Trigger species (at site)'!Z105=1,'6. Trigger species (at site)'!G105/('5. Trigger species (global)'!G103)&gt;=0.01,'5. Trigger species (global)'!F103=lookups!$H$9),1,0)</f>
        <v>#DIV/0!</v>
      </c>
      <c r="AZ100" s="3">
        <f>IF(AND('6. Trigger species (at site)'!Z105=1,'6. Trigger species (at site)'!AA105=1,'5. Trigger species (global)'!F103=lookups!$H$9),1,0)</f>
        <v>0</v>
      </c>
      <c r="BA100" s="3" t="e">
        <f>IF(AND('6. Trigger species (at site)'!L105=lookups!$G$41,'6. Trigger species (at site)'!D105=lookups!$H$9,('6. Trigger species (at site)'!E105/('5. Trigger species (global)'!I103))&gt;=0.1),1,0)</f>
        <v>#DIV/0!</v>
      </c>
      <c r="BB100" s="3" t="e">
        <f>IF(AND('6. Trigger species (at site)'!L105=lookups!$G$41,'6. Trigger species (at site)'!D105=lookups!$H$9,('6. Trigger species (at site)'!F105/('5. Trigger species (global)'!H103))&gt;=0.1),1,0)</f>
        <v>#DIV/0!</v>
      </c>
      <c r="BC100" s="3" t="e">
        <f>IF(AND('6. Trigger species (at site)'!L105=lookups!$G$41,'6. Trigger species (at site)'!D105=lookups!$H$9,('6. Trigger species (at site)'!G105/('5. Trigger species (global)'!G103))&gt;=0.1),1,0)</f>
        <v>#DIV/0!</v>
      </c>
      <c r="BD100" s="3" t="e">
        <f>IF(AND('6. Trigger species (at site)'!L105=lookups!$G$42,'6. Trigger species (at site)'!D105=lookups!$H$9,('6. Trigger species (at site)'!E105/('5. Trigger species (global)'!I103))&gt;=0.1),1,0)</f>
        <v>#DIV/0!</v>
      </c>
      <c r="BE100" s="3" t="e">
        <f>IF(AND('6. Trigger species (at site)'!L105=lookups!$G$42,'6. Trigger species (at site)'!D105=lookups!$H$9,('6. Trigger species (at site)'!F105/('5. Trigger species (global)'!H103))&gt;=0.1),1,0)</f>
        <v>#DIV/0!</v>
      </c>
      <c r="BF100" s="3" t="e">
        <f>IF(AND('6. Trigger species (at site)'!L105=lookups!$G$42,'6. Trigger species (at site)'!D105=lookups!$H$9,('6. Trigger species (at site)'!G105/('5. Trigger species (global)'!G103))&gt;=0.1),1,0)</f>
        <v>#DIV/0!</v>
      </c>
      <c r="BG100" s="3">
        <f>'5. Trigger species (global)'!C103</f>
        <v>0</v>
      </c>
      <c r="BH100" s="3" t="e">
        <f t="shared" si="17"/>
        <v>#N/A</v>
      </c>
      <c r="CE100" s="3">
        <f>'5. Trigger species (global)'!F104</f>
        <v>0</v>
      </c>
      <c r="CF100" s="3">
        <f t="shared" si="14"/>
        <v>1</v>
      </c>
      <c r="CG100" s="3" t="str">
        <f>'6. Trigger species (at site)'!L106</f>
        <v>Regularly held by site</v>
      </c>
      <c r="CH100" s="3">
        <f t="shared" si="15"/>
        <v>1</v>
      </c>
      <c r="CI100" s="3">
        <f t="shared" si="16"/>
        <v>0</v>
      </c>
    </row>
    <row r="101" spans="1:87" x14ac:dyDescent="0.25">
      <c r="A101" s="3" t="s">
        <v>122</v>
      </c>
      <c r="L101" s="3" t="s">
        <v>677</v>
      </c>
      <c r="R101" s="3">
        <f>'6. Trigger species (at site)'!X106</f>
        <v>1</v>
      </c>
      <c r="S101" s="3">
        <f>IF(OR('5. Trigger species (global)'!D104=lookups!$E$43,'5. Trigger species (global)'!D104=lookups!$E$44),1,0)</f>
        <v>0</v>
      </c>
      <c r="T101" s="3">
        <f>IF('5. Trigger species (global)'!D104=lookups!$E$42,1,0)</f>
        <v>0</v>
      </c>
      <c r="U101" s="3">
        <f>IF(AND(S101=1,'5. Trigger species (global)'!$E$5=lookups!$H$3),1,0)</f>
        <v>0</v>
      </c>
      <c r="V101" s="3">
        <f>IF(AND(T101=1,'5. Trigger species (global)'!$E$5=lookups!$H$3),1,0)</f>
        <v>0</v>
      </c>
      <c r="W101" s="3" t="e">
        <f>IF(AND(S101=1,('6. Trigger species (at site)'!E106/(('5. Trigger species (global)'!I104))&gt;=0.005),'6. Trigger species (at site)'!C106&gt;4),1,0)</f>
        <v>#DIV/0!</v>
      </c>
      <c r="X101" s="28" t="e">
        <f>IF(AND(S101=1,('6. Trigger species (at site)'!F106/(('5. Trigger species (global)'!H104))&gt;=0.005),'6. Trigger species (at site)'!C106&gt;4),1,0)</f>
        <v>#DIV/0!</v>
      </c>
      <c r="Y101" s="3" t="e">
        <f>IF(AND(S101=1,('6. Trigger species (at site)'!G106/('5. Trigger species (global)'!G104)&gt;=0.005),'6. Trigger species (at site)'!C106&gt;4),1,0)</f>
        <v>#DIV/0!</v>
      </c>
      <c r="Z101" s="28" t="e">
        <f>IF(AND(T101=1,('6. Trigger species (at site)'!E106/('5. Trigger species (global)'!I104)&gt;=0.01),'6. Trigger species (at site)'!C106&gt;9),1,0)</f>
        <v>#DIV/0!</v>
      </c>
      <c r="AA101" s="28" t="e">
        <f>IF(AND(T101=1,('6. Trigger species (at site)'!F106/('5. Trigger species (global)'!H104)&gt;=0.01),'6. Trigger species (at site)'!C106&gt;9),1,0)</f>
        <v>#DIV/0!</v>
      </c>
      <c r="AB101" s="28" t="e">
        <f>IF(AND(T101=1,('6. Trigger species (at site)'!G106/('5. Trigger species (global)'!G104)&gt;=0.01),'6. Trigger species (at site)'!C106&gt;9),1,0)</f>
        <v>#DIV/0!</v>
      </c>
      <c r="AC101" s="3" t="e">
        <f>IF(AND(S101=1,('6. Trigger species (at site)'!E106/('5. Trigger species (global)'!I104)&gt;=0.001),'6. Trigger species (at site)'!C106&gt;4,'5. Trigger species (global)'!E104=lookups!$F$3),1,0)</f>
        <v>#DIV/0!</v>
      </c>
      <c r="AD101" s="28" t="e">
        <f>IF(AND(S101=1,('6. Trigger species (at site)'!F106/('5. Trigger species (global)'!H104)&gt;=0.001),'6. Trigger species (at site)'!D106&gt;4,'5. Trigger species (global)'!E104=lookups!$F$3),1,0)</f>
        <v>#DIV/0!</v>
      </c>
      <c r="AE101" s="3" t="e">
        <f>IF(AND(S101=1,('6. Trigger species (at site)'!G106/('5. Trigger species (global)'!G104)&gt;=0.001),'6. Trigger species (at site)'!C106&gt;4,'5. Trigger species (global)'!E104=lookups!$F$3),1,0)</f>
        <v>#DIV/0!</v>
      </c>
      <c r="AF101" s="28" t="e">
        <f>IF(AND(T101=1,('6. Trigger species (at site)'!E106/('5. Trigger species (global)'!I104)&gt;=0.002),'6. Trigger species (at site)'!C106&gt;9,'5. Trigger species (global)'!E104=lookups!$F$3),1,0)</f>
        <v>#DIV/0!</v>
      </c>
      <c r="AG101" s="28" t="e">
        <f>IF(AND(T101=1,('6. Trigger species (at site)'!F106/('5. Trigger species (global)'!H104)&gt;=0.002),'6. Trigger species (at site)'!D106&gt;9,'5. Trigger species (global)'!E104=lookups!$F$3),1,0)</f>
        <v>#DIV/0!</v>
      </c>
      <c r="AH101" s="28" t="e">
        <f>IF(AND(T101=1,('6. Trigger species (at site)'!G106/('5. Trigger species (global)'!G104)&gt;=0.002),'6. Trigger species (at site)'!C106&gt;9,'5. Trigger species (global)'!E104=lookups!$F$3),1,0)</f>
        <v>#DIV/0!</v>
      </c>
      <c r="AI101" s="3" t="e">
        <f>IF(AND(S101=1,('6. Trigger species (at site)'!E106/('5. Trigger species (global)'!I104)&gt;=0.95)),1,0)</f>
        <v>#DIV/0!</v>
      </c>
      <c r="AJ101" s="3" t="e">
        <f>IF(AND(S101=1,('6. Trigger species (at site)'!F106/('5. Trigger species (global)'!H104)&gt;=0.95)),1,0)</f>
        <v>#DIV/0!</v>
      </c>
      <c r="AK101" s="3" t="e">
        <f>IF(AND(S101=1,('6. Trigger species (at site)'!G106/('5. Trigger species (global)'!G104)&gt;=0.95)),1,0)</f>
        <v>#DIV/0!</v>
      </c>
      <c r="AL101" s="3" t="e">
        <f>IF(AND('6. Trigger species (at site)'!E106/('5. Trigger species (global)'!I104)&gt;=0.1,'6. Trigger species (at site)'!C106&gt;9,$R101=1),1,0)</f>
        <v>#DIV/0!</v>
      </c>
      <c r="AM101" s="3" t="e">
        <f>IF(AND('6. Trigger species (at site)'!F106/('5. Trigger species (global)'!H104)&gt;=0.1,'6. Trigger species (at site)'!D106&gt;9,$R101=1),1,0)</f>
        <v>#DIV/0!</v>
      </c>
      <c r="AN101" s="3" t="e">
        <f>IF(AND('6. Trigger species (at site)'!G106/('5. Trigger species (global)'!G104)&gt;=0.1,'6. Trigger species (at site)'!C106&gt;9,R101=1),1,0)</f>
        <v>#DIV/0!</v>
      </c>
      <c r="AO101" s="3" t="e">
        <f>IF(AND('5. Trigger species (global)'!$K104=lookups!$F$3,'6. Trigger species (at site)'!E106/('5. Trigger species (global)'!I104)&gt;=0.01,R101=1),1,0)</f>
        <v>#DIV/0!</v>
      </c>
      <c r="AP101" s="3" t="e">
        <f>IF(AND('5. Trigger species (global)'!$K104=lookups!$F$3,'6. Trigger species (at site)'!F106/('5. Trigger species (global)'!H104)&gt;=0.01,R101=1),1,0)</f>
        <v>#DIV/0!</v>
      </c>
      <c r="AQ101" s="3" t="e">
        <f>IF(AND('5. Trigger species (global)'!$K104=lookups!$F$3,'6. Trigger species (at site)'!G106/('5. Trigger species (global)'!G104)&gt;=0.01,R101=1),1,0)</f>
        <v>#DIV/0!</v>
      </c>
      <c r="AR101" s="3" t="e">
        <f>IF(AND(R101=1,BH101=$O$24,'5. Trigger species (global)'!L104=lookups!$F$3,'6. Trigger species (at site)'!E106/('5. Trigger species (global)'!I104)&gt;=0.005),1,0)</f>
        <v>#N/A</v>
      </c>
      <c r="AS101" s="3" t="e">
        <f>IF(AND(R101=1,BH101=$O$24,'5. Trigger species (global)'!L104=lookups!$F$3,'6. Trigger species (at site)'!F106/('5. Trigger species (global)'!H104)&gt;=0.005),1,0)</f>
        <v>#N/A</v>
      </c>
      <c r="AT101" s="3" t="e">
        <f>IF(AND(R101=1,BH101=$O$24,'5. Trigger species (global)'!L104=lookups!$F$3,'6. Trigger species (at site)'!G106/('5. Trigger species (global)'!G104)&gt;=0.005),1,0)</f>
        <v>#N/A</v>
      </c>
      <c r="AU101" s="3" t="e">
        <f>IF(AND('6. Trigger species (at site)'!C106&gt;=5,BH101=$O$25,'5. Trigger species (global)'!L104=lookups!$F$3),1,0)</f>
        <v>#N/A</v>
      </c>
      <c r="AV101" s="3">
        <f>IF(AND(R101=1,'6. Trigger species (at site)'!Y106=1),1,0)</f>
        <v>0</v>
      </c>
      <c r="AW101" s="3" t="e">
        <f>IF(AND('6. Trigger species (at site)'!Z106=1,'6. Trigger species (at site)'!E106/('5. Trigger species (global)'!I104)&gt;=0.01,'5. Trigger species (global)'!F104=lookups!$H$9),1,0)</f>
        <v>#DIV/0!</v>
      </c>
      <c r="AX101" s="3" t="e">
        <f>IF(AND('6. Trigger species (at site)'!Z106=1,'6. Trigger species (at site)'!F106/('5. Trigger species (global)'!H104)&gt;=0.01,'5. Trigger species (global)'!F104=lookups!$H$9),1,0)</f>
        <v>#DIV/0!</v>
      </c>
      <c r="AY101" s="3" t="e">
        <f>IF(AND('6. Trigger species (at site)'!Z106=1,'6. Trigger species (at site)'!G106/('5. Trigger species (global)'!G104)&gt;=0.01,'5. Trigger species (global)'!F104=lookups!$H$9),1,0)</f>
        <v>#DIV/0!</v>
      </c>
      <c r="AZ101" s="3">
        <f>IF(AND('6. Trigger species (at site)'!Z106=1,'6. Trigger species (at site)'!AA106=1,'5. Trigger species (global)'!F104=lookups!$H$9),1,0)</f>
        <v>0</v>
      </c>
      <c r="BA101" s="3" t="e">
        <f>IF(AND('6. Trigger species (at site)'!L106=lookups!$G$41,'6. Trigger species (at site)'!D106=lookups!$H$9,('6. Trigger species (at site)'!E106/('5. Trigger species (global)'!I104))&gt;=0.1),1,0)</f>
        <v>#DIV/0!</v>
      </c>
      <c r="BB101" s="3" t="e">
        <f>IF(AND('6. Trigger species (at site)'!L106=lookups!$G$41,'6. Trigger species (at site)'!D106=lookups!$H$9,('6. Trigger species (at site)'!F106/('5. Trigger species (global)'!H104))&gt;=0.1),1,0)</f>
        <v>#DIV/0!</v>
      </c>
      <c r="BC101" s="3" t="e">
        <f>IF(AND('6. Trigger species (at site)'!L106=lookups!$G$41,'6. Trigger species (at site)'!D106=lookups!$H$9,('6. Trigger species (at site)'!G106/('5. Trigger species (global)'!G104))&gt;=0.1),1,0)</f>
        <v>#DIV/0!</v>
      </c>
      <c r="BD101" s="3" t="e">
        <f>IF(AND('6. Trigger species (at site)'!L106=lookups!$G$42,'6. Trigger species (at site)'!D106=lookups!$H$9,('6. Trigger species (at site)'!E106/('5. Trigger species (global)'!I104))&gt;=0.1),1,0)</f>
        <v>#DIV/0!</v>
      </c>
      <c r="BE101" s="3" t="e">
        <f>IF(AND('6. Trigger species (at site)'!L106=lookups!$G$42,'6. Trigger species (at site)'!D106=lookups!$H$9,('6. Trigger species (at site)'!F106/('5. Trigger species (global)'!H104))&gt;=0.1),1,0)</f>
        <v>#DIV/0!</v>
      </c>
      <c r="BF101" s="3" t="e">
        <f>IF(AND('6. Trigger species (at site)'!L106=lookups!$G$42,'6. Trigger species (at site)'!D106=lookups!$H$9,('6. Trigger species (at site)'!G106/('5. Trigger species (global)'!G104))&gt;=0.1),1,0)</f>
        <v>#DIV/0!</v>
      </c>
      <c r="BG101" s="3">
        <f>'5. Trigger species (global)'!C104</f>
        <v>0</v>
      </c>
      <c r="BH101" s="3" t="e">
        <f t="shared" si="17"/>
        <v>#N/A</v>
      </c>
    </row>
    <row r="102" spans="1:87" x14ac:dyDescent="0.25">
      <c r="A102" s="3" t="s">
        <v>123</v>
      </c>
      <c r="L102" s="3" t="s">
        <v>335</v>
      </c>
      <c r="R102" s="3">
        <f>'6. Trigger species (at site)'!X107</f>
        <v>1</v>
      </c>
      <c r="S102" s="3">
        <f>IF(OR('5. Trigger species (global)'!D105=lookups!$E$43,'5. Trigger species (global)'!D105=lookups!$E$44),1,0)</f>
        <v>0</v>
      </c>
      <c r="T102" s="3">
        <f>IF('5. Trigger species (global)'!D105=lookups!$E$42,1,0)</f>
        <v>0</v>
      </c>
      <c r="U102" s="3">
        <f>IF(AND(S102=1,'5. Trigger species (global)'!$E$5=lookups!$H$3),1,0)</f>
        <v>0</v>
      </c>
      <c r="V102" s="3">
        <f>IF(AND(T102=1,'5. Trigger species (global)'!$E$5=lookups!$H$3),1,0)</f>
        <v>0</v>
      </c>
      <c r="W102" s="3" t="e">
        <f>IF(AND(S102=1,('6. Trigger species (at site)'!E107/(('5. Trigger species (global)'!I105))&gt;=0.005),'6. Trigger species (at site)'!C107&gt;4),1,0)</f>
        <v>#DIV/0!</v>
      </c>
      <c r="X102" s="28" t="e">
        <f>IF(AND(S102=1,('6. Trigger species (at site)'!F107/(('5. Trigger species (global)'!H105))&gt;=0.005),'6. Trigger species (at site)'!C107&gt;4),1,0)</f>
        <v>#DIV/0!</v>
      </c>
      <c r="Y102" s="3" t="e">
        <f>IF(AND(S102=1,('6. Trigger species (at site)'!G107/('5. Trigger species (global)'!G105)&gt;=0.005),'6. Trigger species (at site)'!C107&gt;4),1,0)</f>
        <v>#DIV/0!</v>
      </c>
      <c r="Z102" s="28" t="e">
        <f>IF(AND(T102=1,('6. Trigger species (at site)'!E107/('5. Trigger species (global)'!I105)&gt;=0.01),'6. Trigger species (at site)'!C107&gt;9),1,0)</f>
        <v>#DIV/0!</v>
      </c>
      <c r="AA102" s="28" t="e">
        <f>IF(AND(T102=1,('6. Trigger species (at site)'!F107/('5. Trigger species (global)'!H105)&gt;=0.01),'6. Trigger species (at site)'!C107&gt;9),1,0)</f>
        <v>#DIV/0!</v>
      </c>
      <c r="AB102" s="28" t="e">
        <f>IF(AND(T102=1,('6. Trigger species (at site)'!G107/('5. Trigger species (global)'!G105)&gt;=0.01),'6. Trigger species (at site)'!C107&gt;9),1,0)</f>
        <v>#DIV/0!</v>
      </c>
      <c r="AC102" s="3" t="e">
        <f>IF(AND(S102=1,('6. Trigger species (at site)'!E107/('5. Trigger species (global)'!I105)&gt;=0.001),'6. Trigger species (at site)'!C107&gt;4,'5. Trigger species (global)'!E105=lookups!$F$3),1,0)</f>
        <v>#DIV/0!</v>
      </c>
      <c r="AD102" s="28" t="e">
        <f>IF(AND(S102=1,('6. Trigger species (at site)'!F107/('5. Trigger species (global)'!H105)&gt;=0.001),'6. Trigger species (at site)'!D107&gt;4,'5. Trigger species (global)'!E105=lookups!$F$3),1,0)</f>
        <v>#DIV/0!</v>
      </c>
      <c r="AE102" s="3" t="e">
        <f>IF(AND(S102=1,('6. Trigger species (at site)'!G107/('5. Trigger species (global)'!G105)&gt;=0.001),'6. Trigger species (at site)'!C107&gt;4,'5. Trigger species (global)'!E105=lookups!$F$3),1,0)</f>
        <v>#DIV/0!</v>
      </c>
      <c r="AF102" s="28" t="e">
        <f>IF(AND(T102=1,('6. Trigger species (at site)'!E107/('5. Trigger species (global)'!I105)&gt;=0.002),'6. Trigger species (at site)'!C107&gt;9,'5. Trigger species (global)'!E105=lookups!$F$3),1,0)</f>
        <v>#DIV/0!</v>
      </c>
      <c r="AG102" s="28" t="e">
        <f>IF(AND(T102=1,('6. Trigger species (at site)'!F107/('5. Trigger species (global)'!H105)&gt;=0.002),'6. Trigger species (at site)'!D107&gt;9,'5. Trigger species (global)'!E105=lookups!$F$3),1,0)</f>
        <v>#DIV/0!</v>
      </c>
      <c r="AH102" s="28" t="e">
        <f>IF(AND(T102=1,('6. Trigger species (at site)'!G107/('5. Trigger species (global)'!G105)&gt;=0.002),'6. Trigger species (at site)'!C107&gt;9,'5. Trigger species (global)'!E105=lookups!$F$3),1,0)</f>
        <v>#DIV/0!</v>
      </c>
      <c r="AI102" s="3" t="e">
        <f>IF(AND(S102=1,('6. Trigger species (at site)'!E107/('5. Trigger species (global)'!I105)&gt;=0.95)),1,0)</f>
        <v>#DIV/0!</v>
      </c>
      <c r="AJ102" s="3" t="e">
        <f>IF(AND(S102=1,('6. Trigger species (at site)'!F107/('5. Trigger species (global)'!H105)&gt;=0.95)),1,0)</f>
        <v>#DIV/0!</v>
      </c>
      <c r="AK102" s="3" t="e">
        <f>IF(AND(S102=1,('6. Trigger species (at site)'!G107/('5. Trigger species (global)'!G105)&gt;=0.95)),1,0)</f>
        <v>#DIV/0!</v>
      </c>
      <c r="AL102" s="3" t="e">
        <f>IF(AND('6. Trigger species (at site)'!E107/('5. Trigger species (global)'!I105)&gt;=0.1,'6. Trigger species (at site)'!C107&gt;9,$R102=1),1,0)</f>
        <v>#DIV/0!</v>
      </c>
      <c r="AM102" s="3" t="e">
        <f>IF(AND('6. Trigger species (at site)'!F107/('5. Trigger species (global)'!H105)&gt;=0.1,'6. Trigger species (at site)'!D107&gt;9,$R102=1),1,0)</f>
        <v>#DIV/0!</v>
      </c>
      <c r="AN102" s="3" t="e">
        <f>IF(AND('6. Trigger species (at site)'!G107/('5. Trigger species (global)'!G105)&gt;=0.1,'6. Trigger species (at site)'!C107&gt;9,R102=1),1,0)</f>
        <v>#DIV/0!</v>
      </c>
      <c r="AO102" s="3" t="e">
        <f>IF(AND('5. Trigger species (global)'!$K105=lookups!$F$3,'6. Trigger species (at site)'!E107/('5. Trigger species (global)'!I105)&gt;=0.01,R102=1),1,0)</f>
        <v>#DIV/0!</v>
      </c>
      <c r="AP102" s="3" t="e">
        <f>IF(AND('5. Trigger species (global)'!$K105=lookups!$F$3,'6. Trigger species (at site)'!F107/('5. Trigger species (global)'!H105)&gt;=0.01,R102=1),1,0)</f>
        <v>#DIV/0!</v>
      </c>
      <c r="AQ102" s="3" t="e">
        <f>IF(AND('5. Trigger species (global)'!$K105=lookups!$F$3,'6. Trigger species (at site)'!G107/('5. Trigger species (global)'!G105)&gt;=0.01,R102=1),1,0)</f>
        <v>#DIV/0!</v>
      </c>
      <c r="AR102" s="3" t="e">
        <f>IF(AND(R102=1,BH102=$O$24,'5. Trigger species (global)'!L105=lookups!$F$3,'6. Trigger species (at site)'!E107/('5. Trigger species (global)'!I105)&gt;=0.005),1,0)</f>
        <v>#N/A</v>
      </c>
      <c r="AS102" s="3" t="e">
        <f>IF(AND(R102=1,BH102=$O$24,'5. Trigger species (global)'!L105=lookups!$F$3,'6. Trigger species (at site)'!F107/('5. Trigger species (global)'!H105)&gt;=0.005),1,0)</f>
        <v>#N/A</v>
      </c>
      <c r="AT102" s="3" t="e">
        <f>IF(AND(R102=1,BH102=$O$24,'5. Trigger species (global)'!L105=lookups!$F$3,'6. Trigger species (at site)'!G107/('5. Trigger species (global)'!G105)&gt;=0.005),1,0)</f>
        <v>#N/A</v>
      </c>
      <c r="AU102" s="3" t="e">
        <f>IF(AND('6. Trigger species (at site)'!C107&gt;=5,BH102=$O$25,'5. Trigger species (global)'!L105=lookups!$F$3),1,0)</f>
        <v>#N/A</v>
      </c>
      <c r="AV102" s="3">
        <f>IF(AND(R102=1,'6. Trigger species (at site)'!Y107=1),1,0)</f>
        <v>0</v>
      </c>
      <c r="AW102" s="3" t="e">
        <f>IF(AND('6. Trigger species (at site)'!Z107=1,'6. Trigger species (at site)'!E107/('5. Trigger species (global)'!I105)&gt;=0.01,'5. Trigger species (global)'!F105=lookups!$H$9),1,0)</f>
        <v>#DIV/0!</v>
      </c>
      <c r="AX102" s="3" t="e">
        <f>IF(AND('6. Trigger species (at site)'!Z107=1,'6. Trigger species (at site)'!F107/('5. Trigger species (global)'!H105)&gt;=0.01,'5. Trigger species (global)'!F105=lookups!$H$9),1,0)</f>
        <v>#DIV/0!</v>
      </c>
      <c r="AY102" s="3" t="e">
        <f>IF(AND('6. Trigger species (at site)'!Z107=1,'6. Trigger species (at site)'!G107/('5. Trigger species (global)'!G105)&gt;=0.01,'5. Trigger species (global)'!F105=lookups!$H$9),1,0)</f>
        <v>#DIV/0!</v>
      </c>
      <c r="AZ102" s="3">
        <f>IF(AND('6. Trigger species (at site)'!Z107=1,'6. Trigger species (at site)'!AA107=1,'5. Trigger species (global)'!F105=lookups!$H$9),1,0)</f>
        <v>0</v>
      </c>
      <c r="BA102" s="3" t="e">
        <f>IF(AND('6. Trigger species (at site)'!L107=lookups!$G$41,'6. Trigger species (at site)'!D107=lookups!$H$9,('6. Trigger species (at site)'!E107/('5. Trigger species (global)'!I105))&gt;=0.1),1,0)</f>
        <v>#DIV/0!</v>
      </c>
      <c r="BB102" s="3" t="e">
        <f>IF(AND('6. Trigger species (at site)'!L107=lookups!$G$41,'6. Trigger species (at site)'!D107=lookups!$H$9,('6. Trigger species (at site)'!F107/('5. Trigger species (global)'!H105))&gt;=0.1),1,0)</f>
        <v>#DIV/0!</v>
      </c>
      <c r="BC102" s="3" t="e">
        <f>IF(AND('6. Trigger species (at site)'!L107=lookups!$G$41,'6. Trigger species (at site)'!D107=lookups!$H$9,('6. Trigger species (at site)'!G107/('5. Trigger species (global)'!G105))&gt;=0.1),1,0)</f>
        <v>#DIV/0!</v>
      </c>
      <c r="BD102" s="3" t="e">
        <f>IF(AND('6. Trigger species (at site)'!L107=lookups!$G$42,'6. Trigger species (at site)'!D107=lookups!$H$9,('6. Trigger species (at site)'!E107/('5. Trigger species (global)'!I105))&gt;=0.1),1,0)</f>
        <v>#DIV/0!</v>
      </c>
      <c r="BE102" s="3" t="e">
        <f>IF(AND('6. Trigger species (at site)'!L107=lookups!$G$42,'6. Trigger species (at site)'!D107=lookups!$H$9,('6. Trigger species (at site)'!F107/('5. Trigger species (global)'!H105))&gt;=0.1),1,0)</f>
        <v>#DIV/0!</v>
      </c>
      <c r="BF102" s="3" t="e">
        <f>IF(AND('6. Trigger species (at site)'!L107=lookups!$G$42,'6. Trigger species (at site)'!D107=lookups!$H$9,('6. Trigger species (at site)'!G107/('5. Trigger species (global)'!G105))&gt;=0.1),1,0)</f>
        <v>#DIV/0!</v>
      </c>
      <c r="BG102" s="3">
        <f>'5. Trigger species (global)'!C105</f>
        <v>0</v>
      </c>
      <c r="BH102" s="3" t="e">
        <f t="shared" si="17"/>
        <v>#N/A</v>
      </c>
    </row>
    <row r="103" spans="1:87" x14ac:dyDescent="0.25">
      <c r="A103" s="3" t="s">
        <v>124</v>
      </c>
      <c r="L103" s="3" t="s">
        <v>336</v>
      </c>
      <c r="R103" s="3">
        <f>'6. Trigger species (at site)'!X108</f>
        <v>0</v>
      </c>
      <c r="S103" s="3">
        <f>IF(OR('5. Trigger species (global)'!D106=lookups!$E$43,'5. Trigger species (global)'!D106=lookups!$E$44),1,0)</f>
        <v>0</v>
      </c>
      <c r="T103" s="3">
        <f>IF('5. Trigger species (global)'!D106=lookups!$E$42,1,0)</f>
        <v>0</v>
      </c>
      <c r="U103" s="3">
        <f>IF(AND(S103=1,'5. Trigger species (global)'!$E$5=lookups!$H$3),1,0)</f>
        <v>0</v>
      </c>
      <c r="V103" s="3">
        <f>IF(AND(T103=1,'5. Trigger species (global)'!$E$5=lookups!$H$3),1,0)</f>
        <v>0</v>
      </c>
      <c r="W103" s="3" t="e">
        <f>IF(AND(S103=1,('6. Trigger species (at site)'!E108/(('5. Trigger species (global)'!I106))&gt;=0.005),'6. Trigger species (at site)'!C108&gt;4),1,0)</f>
        <v>#DIV/0!</v>
      </c>
      <c r="X103" s="28" t="e">
        <f>IF(AND(S103=1,('6. Trigger species (at site)'!F108/(('5. Trigger species (global)'!H106))&gt;=0.005),'6. Trigger species (at site)'!C108&gt;4),1,0)</f>
        <v>#DIV/0!</v>
      </c>
      <c r="Y103" s="3" t="e">
        <f>IF(AND(S103=1,('6. Trigger species (at site)'!G108/('5. Trigger species (global)'!G106)&gt;=0.005),'6. Trigger species (at site)'!C108&gt;4),1,0)</f>
        <v>#DIV/0!</v>
      </c>
      <c r="Z103" s="28" t="e">
        <f>IF(AND(T103=1,('6. Trigger species (at site)'!E108/('5. Trigger species (global)'!I106)&gt;=0.01),'6. Trigger species (at site)'!C108&gt;9),1,0)</f>
        <v>#DIV/0!</v>
      </c>
      <c r="AA103" s="28" t="e">
        <f>IF(AND(T103=1,('6. Trigger species (at site)'!F108/('5. Trigger species (global)'!H106)&gt;=0.01),'6. Trigger species (at site)'!C108&gt;9),1,0)</f>
        <v>#DIV/0!</v>
      </c>
      <c r="AB103" s="28" t="e">
        <f>IF(AND(T103=1,('6. Trigger species (at site)'!G108/('5. Trigger species (global)'!G106)&gt;=0.01),'6. Trigger species (at site)'!C108&gt;9),1,0)</f>
        <v>#DIV/0!</v>
      </c>
      <c r="AC103" s="3" t="e">
        <f>IF(AND(S103=1,('6. Trigger species (at site)'!E108/('5. Trigger species (global)'!I106)&gt;=0.001),'6. Trigger species (at site)'!C108&gt;4,'5. Trigger species (global)'!E106=lookups!$F$3),1,0)</f>
        <v>#DIV/0!</v>
      </c>
      <c r="AD103" s="28" t="e">
        <f>IF(AND(S103=1,('6. Trigger species (at site)'!F108/('5. Trigger species (global)'!H106)&gt;=0.001),'6. Trigger species (at site)'!D108&gt;4,'5. Trigger species (global)'!E106=lookups!$F$3),1,0)</f>
        <v>#DIV/0!</v>
      </c>
      <c r="AE103" s="3" t="e">
        <f>IF(AND(S103=1,('6. Trigger species (at site)'!G108/('5. Trigger species (global)'!G106)&gt;=0.001),'6. Trigger species (at site)'!C108&gt;4,'5. Trigger species (global)'!E106=lookups!$F$3),1,0)</f>
        <v>#DIV/0!</v>
      </c>
      <c r="AF103" s="28" t="e">
        <f>IF(AND(T103=1,('6. Trigger species (at site)'!E108/('5. Trigger species (global)'!I106)&gt;=0.002),'6. Trigger species (at site)'!C108&gt;9,'5. Trigger species (global)'!E106=lookups!$F$3),1,0)</f>
        <v>#DIV/0!</v>
      </c>
      <c r="AG103" s="28" t="e">
        <f>IF(AND(T103=1,('6. Trigger species (at site)'!F108/('5. Trigger species (global)'!H106)&gt;=0.002),'6. Trigger species (at site)'!D108&gt;9,'5. Trigger species (global)'!E106=lookups!$F$3),1,0)</f>
        <v>#DIV/0!</v>
      </c>
      <c r="AH103" s="28" t="e">
        <f>IF(AND(T103=1,('6. Trigger species (at site)'!G108/('5. Trigger species (global)'!G106)&gt;=0.002),'6. Trigger species (at site)'!C108&gt;9,'5. Trigger species (global)'!E106=lookups!$F$3),1,0)</f>
        <v>#DIV/0!</v>
      </c>
      <c r="AI103" s="3" t="e">
        <f>IF(AND(S103=1,('6. Trigger species (at site)'!E108/('5. Trigger species (global)'!I106)&gt;=0.95)),1,0)</f>
        <v>#DIV/0!</v>
      </c>
      <c r="AJ103" s="3" t="e">
        <f>IF(AND(S103=1,('6. Trigger species (at site)'!F108/('5. Trigger species (global)'!H106)&gt;=0.95)),1,0)</f>
        <v>#DIV/0!</v>
      </c>
      <c r="AK103" s="3" t="e">
        <f>IF(AND(S103=1,('6. Trigger species (at site)'!G108/('5. Trigger species (global)'!G106)&gt;=0.95)),1,0)</f>
        <v>#DIV/0!</v>
      </c>
      <c r="AL103" s="3" t="e">
        <f>IF(AND('6. Trigger species (at site)'!E108/('5. Trigger species (global)'!I106)&gt;=0.1,'6. Trigger species (at site)'!C108&gt;9,$R103=1),1,0)</f>
        <v>#DIV/0!</v>
      </c>
      <c r="AM103" s="3" t="e">
        <f>IF(AND('6. Trigger species (at site)'!F108/('5. Trigger species (global)'!H106)&gt;=0.1,'6. Trigger species (at site)'!D108&gt;9,$R103=1),1,0)</f>
        <v>#DIV/0!</v>
      </c>
      <c r="AN103" s="3" t="e">
        <f>IF(AND('6. Trigger species (at site)'!G108/('5. Trigger species (global)'!G106)&gt;=0.1,'6. Trigger species (at site)'!C108&gt;9,R103=1),1,0)</f>
        <v>#DIV/0!</v>
      </c>
      <c r="AO103" s="3" t="e">
        <f>IF(AND('5. Trigger species (global)'!$K106=lookups!$F$3,'6. Trigger species (at site)'!E108/('5. Trigger species (global)'!I106)&gt;=0.01,R103=1),1,0)</f>
        <v>#DIV/0!</v>
      </c>
      <c r="AP103" s="3" t="e">
        <f>IF(AND('5. Trigger species (global)'!$K106=lookups!$F$3,'6. Trigger species (at site)'!F108/('5. Trigger species (global)'!H106)&gt;=0.01,R103=1),1,0)</f>
        <v>#DIV/0!</v>
      </c>
      <c r="AQ103" s="3" t="e">
        <f>IF(AND('5. Trigger species (global)'!$K106=lookups!$F$3,'6. Trigger species (at site)'!G108/('5. Trigger species (global)'!G106)&gt;=0.01,R103=1),1,0)</f>
        <v>#DIV/0!</v>
      </c>
      <c r="AR103" s="3" t="e">
        <f>IF(AND(R103=1,BH103=$O$24,'5. Trigger species (global)'!L106=lookups!$F$3,'6. Trigger species (at site)'!E108/('5. Trigger species (global)'!I106)&gt;=0.005),1,0)</f>
        <v>#N/A</v>
      </c>
      <c r="AS103" s="3" t="e">
        <f>IF(AND(R103=1,BH103=$O$24,'5. Trigger species (global)'!L106=lookups!$F$3,'6. Trigger species (at site)'!F108/('5. Trigger species (global)'!H106)&gt;=0.005),1,0)</f>
        <v>#N/A</v>
      </c>
      <c r="AT103" s="3" t="e">
        <f>IF(AND(R103=1,BH103=$O$24,'5. Trigger species (global)'!L106=lookups!$F$3,'6. Trigger species (at site)'!G108/('5. Trigger species (global)'!G106)&gt;=0.005),1,0)</f>
        <v>#N/A</v>
      </c>
      <c r="AU103" s="3" t="e">
        <f>IF(AND('6. Trigger species (at site)'!C108&gt;=5,BH103=$O$25,'5. Trigger species (global)'!L106=lookups!$F$3),1,0)</f>
        <v>#N/A</v>
      </c>
      <c r="AV103" s="3">
        <f>IF(AND(R103=1,'6. Trigger species (at site)'!Y108=1),1,0)</f>
        <v>0</v>
      </c>
      <c r="AW103" s="3" t="e">
        <f>IF(AND('6. Trigger species (at site)'!Z108=1,'6. Trigger species (at site)'!E108/('5. Trigger species (global)'!I106)&gt;=0.01,'5. Trigger species (global)'!F106=lookups!$H$9),1,0)</f>
        <v>#DIV/0!</v>
      </c>
      <c r="AX103" s="3" t="e">
        <f>IF(AND('6. Trigger species (at site)'!Z108=1,'6. Trigger species (at site)'!F108/('5. Trigger species (global)'!H106)&gt;=0.01,'5. Trigger species (global)'!F106=lookups!$H$9),1,0)</f>
        <v>#DIV/0!</v>
      </c>
      <c r="AY103" s="3" t="e">
        <f>IF(AND('6. Trigger species (at site)'!Z108=1,'6. Trigger species (at site)'!G108/('5. Trigger species (global)'!G106)&gt;=0.01,'5. Trigger species (global)'!F106=lookups!$H$9),1,0)</f>
        <v>#DIV/0!</v>
      </c>
      <c r="AZ103" s="3">
        <f>IF(AND('6. Trigger species (at site)'!Z108=1,'6. Trigger species (at site)'!AA108=1,'5. Trigger species (global)'!F106=lookups!$H$9),1,0)</f>
        <v>0</v>
      </c>
      <c r="BA103" s="3" t="e">
        <f>IF(AND('6. Trigger species (at site)'!L108=lookups!$G$41,'6. Trigger species (at site)'!D108=lookups!$H$9,('6. Trigger species (at site)'!E108/('5. Trigger species (global)'!I106))&gt;=0.1),1,0)</f>
        <v>#DIV/0!</v>
      </c>
      <c r="BB103" s="3" t="e">
        <f>IF(AND('6. Trigger species (at site)'!L108=lookups!$G$41,'6. Trigger species (at site)'!D108=lookups!$H$9,('6. Trigger species (at site)'!F108/('5. Trigger species (global)'!H106))&gt;=0.1),1,0)</f>
        <v>#DIV/0!</v>
      </c>
      <c r="BC103" s="3" t="e">
        <f>IF(AND('6. Trigger species (at site)'!L108=lookups!$G$41,'6. Trigger species (at site)'!D108=lookups!$H$9,('6. Trigger species (at site)'!G108/('5. Trigger species (global)'!G106))&gt;=0.1),1,0)</f>
        <v>#DIV/0!</v>
      </c>
      <c r="BD103" s="3" t="e">
        <f>IF(AND('6. Trigger species (at site)'!L108=lookups!$G$42,'6. Trigger species (at site)'!D108=lookups!$H$9,('6. Trigger species (at site)'!E108/('5. Trigger species (global)'!I106))&gt;=0.1),1,0)</f>
        <v>#DIV/0!</v>
      </c>
      <c r="BE103" s="3" t="e">
        <f>IF(AND('6. Trigger species (at site)'!L108=lookups!$G$42,'6. Trigger species (at site)'!D108=lookups!$H$9,('6. Trigger species (at site)'!F108/('5. Trigger species (global)'!H106))&gt;=0.1),1,0)</f>
        <v>#DIV/0!</v>
      </c>
      <c r="BF103" s="3" t="e">
        <f>IF(AND('6. Trigger species (at site)'!L108=lookups!$G$42,'6. Trigger species (at site)'!D108=lookups!$H$9,('6. Trigger species (at site)'!G108/('5. Trigger species (global)'!G106))&gt;=0.1),1,0)</f>
        <v>#DIV/0!</v>
      </c>
      <c r="BG103" s="3">
        <f>'5. Trigger species (global)'!C106</f>
        <v>0</v>
      </c>
      <c r="BH103" s="3" t="e">
        <f t="shared" si="17"/>
        <v>#N/A</v>
      </c>
    </row>
    <row r="104" spans="1:87" x14ac:dyDescent="0.25">
      <c r="A104" s="3" t="s">
        <v>125</v>
      </c>
      <c r="L104" s="3" t="s">
        <v>337</v>
      </c>
      <c r="R104" s="3">
        <f>'6. Trigger species (at site)'!X109</f>
        <v>0</v>
      </c>
      <c r="S104" s="3">
        <f>IF(OR('5. Trigger species (global)'!D107=lookups!$E$43,'5. Trigger species (global)'!D107=lookups!$E$44),1,0)</f>
        <v>0</v>
      </c>
      <c r="T104" s="3">
        <f>IF('5. Trigger species (global)'!D107=lookups!$E$42,1,0)</f>
        <v>0</v>
      </c>
      <c r="U104" s="3">
        <f>IF(AND(S104=1,'5. Trigger species (global)'!$E$5=lookups!$H$3),1,0)</f>
        <v>0</v>
      </c>
      <c r="V104" s="3">
        <f>IF(AND(T104=1,'5. Trigger species (global)'!$E$5=lookups!$H$3),1,0)</f>
        <v>0</v>
      </c>
      <c r="W104" s="3" t="e">
        <f>IF(AND(S104=1,('6. Trigger species (at site)'!E109/(('5. Trigger species (global)'!I107))&gt;=0.005),'6. Trigger species (at site)'!C109&gt;4),1,0)</f>
        <v>#DIV/0!</v>
      </c>
      <c r="X104" s="28" t="e">
        <f>IF(AND(S104=1,('6. Trigger species (at site)'!F109/(('5. Trigger species (global)'!H107))&gt;=0.005),'6. Trigger species (at site)'!C109&gt;4),1,0)</f>
        <v>#DIV/0!</v>
      </c>
      <c r="Y104" s="3" t="e">
        <f>IF(AND(S104=1,('6. Trigger species (at site)'!G109/('5. Trigger species (global)'!G107)&gt;=0.005),'6. Trigger species (at site)'!C109&gt;4),1,0)</f>
        <v>#DIV/0!</v>
      </c>
      <c r="Z104" s="28" t="e">
        <f>IF(AND(T104=1,('6. Trigger species (at site)'!E109/('5. Trigger species (global)'!I107)&gt;=0.01),'6. Trigger species (at site)'!C109&gt;9),1,0)</f>
        <v>#DIV/0!</v>
      </c>
      <c r="AA104" s="28" t="e">
        <f>IF(AND(T104=1,('6. Trigger species (at site)'!F109/('5. Trigger species (global)'!H107)&gt;=0.01),'6. Trigger species (at site)'!C109&gt;9),1,0)</f>
        <v>#DIV/0!</v>
      </c>
      <c r="AB104" s="28" t="e">
        <f>IF(AND(T104=1,('6. Trigger species (at site)'!G109/('5. Trigger species (global)'!G107)&gt;=0.01),'6. Trigger species (at site)'!C109&gt;9),1,0)</f>
        <v>#DIV/0!</v>
      </c>
      <c r="AC104" s="3" t="e">
        <f>IF(AND(S104=1,('6. Trigger species (at site)'!E109/('5. Trigger species (global)'!I107)&gt;=0.001),'6. Trigger species (at site)'!C109&gt;4,'5. Trigger species (global)'!E107=lookups!$F$3),1,0)</f>
        <v>#DIV/0!</v>
      </c>
      <c r="AD104" s="28" t="e">
        <f>IF(AND(S104=1,('6. Trigger species (at site)'!F109/('5. Trigger species (global)'!H107)&gt;=0.001),'6. Trigger species (at site)'!D109&gt;4,'5. Trigger species (global)'!E107=lookups!$F$3),1,0)</f>
        <v>#DIV/0!</v>
      </c>
      <c r="AE104" s="3" t="e">
        <f>IF(AND(S104=1,('6. Trigger species (at site)'!G109/('5. Trigger species (global)'!G107)&gt;=0.001),'6. Trigger species (at site)'!C109&gt;4,'5. Trigger species (global)'!E107=lookups!$F$3),1,0)</f>
        <v>#DIV/0!</v>
      </c>
      <c r="AF104" s="28" t="e">
        <f>IF(AND(T104=1,('6. Trigger species (at site)'!E109/('5. Trigger species (global)'!I107)&gt;=0.002),'6. Trigger species (at site)'!C109&gt;9,'5. Trigger species (global)'!E107=lookups!$F$3),1,0)</f>
        <v>#DIV/0!</v>
      </c>
      <c r="AG104" s="28" t="e">
        <f>IF(AND(T104=1,('6. Trigger species (at site)'!F109/('5. Trigger species (global)'!H107)&gt;=0.002),'6. Trigger species (at site)'!D109&gt;9,'5. Trigger species (global)'!E107=lookups!$F$3),1,0)</f>
        <v>#DIV/0!</v>
      </c>
      <c r="AH104" s="28" t="e">
        <f>IF(AND(T104=1,('6. Trigger species (at site)'!G109/('5. Trigger species (global)'!G107)&gt;=0.002),'6. Trigger species (at site)'!C109&gt;9,'5. Trigger species (global)'!E107=lookups!$F$3),1,0)</f>
        <v>#DIV/0!</v>
      </c>
      <c r="AI104" s="3" t="e">
        <f>IF(AND(S104=1,('6. Trigger species (at site)'!E109/('5. Trigger species (global)'!I107)&gt;=0.95)),1,0)</f>
        <v>#DIV/0!</v>
      </c>
      <c r="AJ104" s="3" t="e">
        <f>IF(AND(S104=1,('6. Trigger species (at site)'!F109/('5. Trigger species (global)'!H107)&gt;=0.95)),1,0)</f>
        <v>#DIV/0!</v>
      </c>
      <c r="AK104" s="3" t="e">
        <f>IF(AND(S104=1,('6. Trigger species (at site)'!G109/('5. Trigger species (global)'!G107)&gt;=0.95)),1,0)</f>
        <v>#DIV/0!</v>
      </c>
      <c r="AL104" s="3" t="e">
        <f>IF(AND('6. Trigger species (at site)'!E109/('5. Trigger species (global)'!I107)&gt;=0.1,'6. Trigger species (at site)'!C109&gt;9,$R104=1),1,0)</f>
        <v>#DIV/0!</v>
      </c>
      <c r="AM104" s="3" t="e">
        <f>IF(AND('6. Trigger species (at site)'!F109/('5. Trigger species (global)'!H107)&gt;=0.1,'6. Trigger species (at site)'!D109&gt;9,$R104=1),1,0)</f>
        <v>#DIV/0!</v>
      </c>
      <c r="AN104" s="3" t="e">
        <f>IF(AND('6. Trigger species (at site)'!G109/('5. Trigger species (global)'!G107)&gt;=0.1,'6. Trigger species (at site)'!C109&gt;9,R104=1),1,0)</f>
        <v>#DIV/0!</v>
      </c>
      <c r="AO104" s="3" t="e">
        <f>IF(AND('5. Trigger species (global)'!$K107=lookups!$F$3,'6. Trigger species (at site)'!E109/('5. Trigger species (global)'!I107)&gt;=0.01,R104=1),1,0)</f>
        <v>#DIV/0!</v>
      </c>
      <c r="AP104" s="3" t="e">
        <f>IF(AND('5. Trigger species (global)'!$K107=lookups!$F$3,'6. Trigger species (at site)'!F109/('5. Trigger species (global)'!H107)&gt;=0.01,R104=1),1,0)</f>
        <v>#DIV/0!</v>
      </c>
      <c r="AQ104" s="3" t="e">
        <f>IF(AND('5. Trigger species (global)'!$K107=lookups!$F$3,'6. Trigger species (at site)'!G109/('5. Trigger species (global)'!G107)&gt;=0.01,R104=1),1,0)</f>
        <v>#DIV/0!</v>
      </c>
      <c r="AR104" s="3" t="e">
        <f>IF(AND(R104=1,BH104=$O$24,'5. Trigger species (global)'!L107=lookups!$F$3,'6. Trigger species (at site)'!E109/('5. Trigger species (global)'!I107)&gt;=0.005),1,0)</f>
        <v>#N/A</v>
      </c>
      <c r="AS104" s="3" t="e">
        <f>IF(AND(R104=1,BH104=$O$24,'5. Trigger species (global)'!L107=lookups!$F$3,'6. Trigger species (at site)'!F109/('5. Trigger species (global)'!H107)&gt;=0.005),1,0)</f>
        <v>#N/A</v>
      </c>
      <c r="AT104" s="3" t="e">
        <f>IF(AND(R104=1,BH104=$O$24,'5. Trigger species (global)'!L107=lookups!$F$3,'6. Trigger species (at site)'!G109/('5. Trigger species (global)'!G107)&gt;=0.005),1,0)</f>
        <v>#N/A</v>
      </c>
      <c r="AU104" s="3" t="e">
        <f>IF(AND('6. Trigger species (at site)'!C109&gt;=5,BH104=$O$25,'5. Trigger species (global)'!L107=lookups!$F$3),1,0)</f>
        <v>#N/A</v>
      </c>
      <c r="AV104" s="3">
        <f>IF(AND(R104=1,'6. Trigger species (at site)'!Y109=1),1,0)</f>
        <v>0</v>
      </c>
      <c r="AW104" s="3" t="e">
        <f>IF(AND('6. Trigger species (at site)'!Z109=1,'6. Trigger species (at site)'!E109/('5. Trigger species (global)'!I107)&gt;=0.01,'5. Trigger species (global)'!F107=lookups!$H$9),1,0)</f>
        <v>#DIV/0!</v>
      </c>
      <c r="AX104" s="3" t="e">
        <f>IF(AND('6. Trigger species (at site)'!Z109=1,'6. Trigger species (at site)'!F109/('5. Trigger species (global)'!H107)&gt;=0.01,'5. Trigger species (global)'!F107=lookups!$H$9),1,0)</f>
        <v>#DIV/0!</v>
      </c>
      <c r="AY104" s="3" t="e">
        <f>IF(AND('6. Trigger species (at site)'!Z109=1,'6. Trigger species (at site)'!G109/('5. Trigger species (global)'!G107)&gt;=0.01,'5. Trigger species (global)'!F107=lookups!$H$9),1,0)</f>
        <v>#DIV/0!</v>
      </c>
      <c r="AZ104" s="3">
        <f>IF(AND('6. Trigger species (at site)'!Z109=1,'6. Trigger species (at site)'!AA109=1,'5. Trigger species (global)'!F107=lookups!$H$9),1,0)</f>
        <v>0</v>
      </c>
      <c r="BA104" s="3" t="e">
        <f>IF(AND('6. Trigger species (at site)'!L109=lookups!$G$41,'6. Trigger species (at site)'!D109=lookups!$H$9,('6. Trigger species (at site)'!E109/('5. Trigger species (global)'!I107))&gt;=0.1),1,0)</f>
        <v>#DIV/0!</v>
      </c>
      <c r="BB104" s="3" t="e">
        <f>IF(AND('6. Trigger species (at site)'!L109=lookups!$G$41,'6. Trigger species (at site)'!D109=lookups!$H$9,('6. Trigger species (at site)'!F109/('5. Trigger species (global)'!H107))&gt;=0.1),1,0)</f>
        <v>#DIV/0!</v>
      </c>
      <c r="BC104" s="3" t="e">
        <f>IF(AND('6. Trigger species (at site)'!L109=lookups!$G$41,'6. Trigger species (at site)'!D109=lookups!$H$9,('6. Trigger species (at site)'!G109/('5. Trigger species (global)'!G107))&gt;=0.1),1,0)</f>
        <v>#DIV/0!</v>
      </c>
      <c r="BD104" s="3" t="e">
        <f>IF(AND('6. Trigger species (at site)'!L109=lookups!$G$42,'6. Trigger species (at site)'!D109=lookups!$H$9,('6. Trigger species (at site)'!E109/('5. Trigger species (global)'!I107))&gt;=0.1),1,0)</f>
        <v>#DIV/0!</v>
      </c>
      <c r="BE104" s="3" t="e">
        <f>IF(AND('6. Trigger species (at site)'!L109=lookups!$G$42,'6. Trigger species (at site)'!D109=lookups!$H$9,('6. Trigger species (at site)'!F109/('5. Trigger species (global)'!H107))&gt;=0.1),1,0)</f>
        <v>#DIV/0!</v>
      </c>
      <c r="BF104" s="3" t="e">
        <f>IF(AND('6. Trigger species (at site)'!L109=lookups!$G$42,'6. Trigger species (at site)'!D109=lookups!$H$9,('6. Trigger species (at site)'!G109/('5. Trigger species (global)'!G107))&gt;=0.1),1,0)</f>
        <v>#DIV/0!</v>
      </c>
      <c r="BG104" s="3">
        <f>'5. Trigger species (global)'!C107</f>
        <v>0</v>
      </c>
      <c r="BH104" s="3" t="e">
        <f t="shared" si="17"/>
        <v>#N/A</v>
      </c>
    </row>
    <row r="105" spans="1:87" x14ac:dyDescent="0.25">
      <c r="A105" s="3" t="s">
        <v>302</v>
      </c>
      <c r="L105" s="3" t="s">
        <v>864</v>
      </c>
      <c r="R105" s="3">
        <f>'6. Trigger species (at site)'!X110</f>
        <v>0</v>
      </c>
      <c r="S105" s="3">
        <f>IF(OR('5. Trigger species (global)'!D108=lookups!$E$43,'5. Trigger species (global)'!D108=lookups!$E$44),1,0)</f>
        <v>0</v>
      </c>
      <c r="T105" s="3">
        <f>IF('5. Trigger species (global)'!D108=lookups!$E$42,1,0)</f>
        <v>0</v>
      </c>
      <c r="U105" s="3">
        <f>IF(AND(S105=1,'5. Trigger species (global)'!$E$5=lookups!$H$3),1,0)</f>
        <v>0</v>
      </c>
      <c r="V105" s="3">
        <f>IF(AND(T105=1,'5. Trigger species (global)'!$E$5=lookups!$H$3),1,0)</f>
        <v>0</v>
      </c>
      <c r="W105" s="3" t="e">
        <f>IF(AND(S105=1,('6. Trigger species (at site)'!E110/(('5. Trigger species (global)'!I108))&gt;=0.005),'6. Trigger species (at site)'!C110&gt;4),1,0)</f>
        <v>#DIV/0!</v>
      </c>
      <c r="X105" s="28" t="e">
        <f>IF(AND(S105=1,('6. Trigger species (at site)'!F110/(('5. Trigger species (global)'!H108))&gt;=0.005),'6. Trigger species (at site)'!C110&gt;4),1,0)</f>
        <v>#DIV/0!</v>
      </c>
      <c r="Y105" s="3" t="e">
        <f>IF(AND(S105=1,('6. Trigger species (at site)'!G110/('5. Trigger species (global)'!G108)&gt;=0.005),'6. Trigger species (at site)'!C110&gt;4),1,0)</f>
        <v>#DIV/0!</v>
      </c>
      <c r="Z105" s="28" t="e">
        <f>IF(AND(T105=1,('6. Trigger species (at site)'!E110/('5. Trigger species (global)'!I108)&gt;=0.01),'6. Trigger species (at site)'!C110&gt;9),1,0)</f>
        <v>#DIV/0!</v>
      </c>
      <c r="AA105" s="28" t="e">
        <f>IF(AND(T105=1,('6. Trigger species (at site)'!F110/('5. Trigger species (global)'!H108)&gt;=0.01),'6. Trigger species (at site)'!C110&gt;9),1,0)</f>
        <v>#DIV/0!</v>
      </c>
      <c r="AB105" s="28" t="e">
        <f>IF(AND(T105=1,('6. Trigger species (at site)'!G110/('5. Trigger species (global)'!G108)&gt;=0.01),'6. Trigger species (at site)'!C110&gt;9),1,0)</f>
        <v>#DIV/0!</v>
      </c>
      <c r="AC105" s="3" t="e">
        <f>IF(AND(S105=1,('6. Trigger species (at site)'!E110/('5. Trigger species (global)'!I108)&gt;=0.001),'6. Trigger species (at site)'!C110&gt;4,'5. Trigger species (global)'!E108=lookups!$F$3),1,0)</f>
        <v>#DIV/0!</v>
      </c>
      <c r="AD105" s="28" t="e">
        <f>IF(AND(S105=1,('6. Trigger species (at site)'!F110/('5. Trigger species (global)'!H108)&gt;=0.001),'6. Trigger species (at site)'!D110&gt;4,'5. Trigger species (global)'!E108=lookups!$F$3),1,0)</f>
        <v>#DIV/0!</v>
      </c>
      <c r="AE105" s="3" t="e">
        <f>IF(AND(S105=1,('6. Trigger species (at site)'!G110/('5. Trigger species (global)'!G108)&gt;=0.001),'6. Trigger species (at site)'!C110&gt;4,'5. Trigger species (global)'!E108=lookups!$F$3),1,0)</f>
        <v>#DIV/0!</v>
      </c>
      <c r="AF105" s="28" t="e">
        <f>IF(AND(T105=1,('6. Trigger species (at site)'!E110/('5. Trigger species (global)'!I108)&gt;=0.002),'6. Trigger species (at site)'!C110&gt;9,'5. Trigger species (global)'!E108=lookups!$F$3),1,0)</f>
        <v>#DIV/0!</v>
      </c>
      <c r="AG105" s="28" t="e">
        <f>IF(AND(T105=1,('6. Trigger species (at site)'!F110/('5. Trigger species (global)'!H108)&gt;=0.002),'6. Trigger species (at site)'!D110&gt;9,'5. Trigger species (global)'!E108=lookups!$F$3),1,0)</f>
        <v>#DIV/0!</v>
      </c>
      <c r="AH105" s="28" t="e">
        <f>IF(AND(T105=1,('6. Trigger species (at site)'!G110/('5. Trigger species (global)'!G108)&gt;=0.002),'6. Trigger species (at site)'!C110&gt;9,'5. Trigger species (global)'!E108=lookups!$F$3),1,0)</f>
        <v>#DIV/0!</v>
      </c>
      <c r="AI105" s="3" t="e">
        <f>IF(AND(S105=1,('6. Trigger species (at site)'!E110/('5. Trigger species (global)'!I108)&gt;=0.95)),1,0)</f>
        <v>#DIV/0!</v>
      </c>
      <c r="AJ105" s="3" t="e">
        <f>IF(AND(S105=1,('6. Trigger species (at site)'!F110/('5. Trigger species (global)'!H108)&gt;=0.95)),1,0)</f>
        <v>#DIV/0!</v>
      </c>
      <c r="AK105" s="3" t="e">
        <f>IF(AND(S105=1,('6. Trigger species (at site)'!G110/('5. Trigger species (global)'!G108)&gt;=0.95)),1,0)</f>
        <v>#DIV/0!</v>
      </c>
      <c r="AL105" s="3" t="e">
        <f>IF(AND('6. Trigger species (at site)'!E110/('5. Trigger species (global)'!I108)&gt;=0.1,'6. Trigger species (at site)'!C110&gt;9,$R105=1),1,0)</f>
        <v>#DIV/0!</v>
      </c>
      <c r="AM105" s="3" t="e">
        <f>IF(AND('6. Trigger species (at site)'!F110/('5. Trigger species (global)'!H108)&gt;=0.1,'6. Trigger species (at site)'!D110&gt;9,$R105=1),1,0)</f>
        <v>#DIV/0!</v>
      </c>
      <c r="AN105" s="3" t="e">
        <f>IF(AND('6. Trigger species (at site)'!G110/('5. Trigger species (global)'!G108)&gt;=0.1,'6. Trigger species (at site)'!C110&gt;9,R105=1),1,0)</f>
        <v>#DIV/0!</v>
      </c>
      <c r="AO105" s="3" t="e">
        <f>IF(AND('5. Trigger species (global)'!$K108=lookups!$F$3,'6. Trigger species (at site)'!E110/('5. Trigger species (global)'!I108)&gt;=0.01,R105=1),1,0)</f>
        <v>#DIV/0!</v>
      </c>
      <c r="AP105" s="3" t="e">
        <f>IF(AND('5. Trigger species (global)'!$K108=lookups!$F$3,'6. Trigger species (at site)'!F110/('5. Trigger species (global)'!H108)&gt;=0.01,R105=1),1,0)</f>
        <v>#DIV/0!</v>
      </c>
      <c r="AQ105" s="3" t="e">
        <f>IF(AND('5. Trigger species (global)'!$K108=lookups!$F$3,'6. Trigger species (at site)'!G110/('5. Trigger species (global)'!G108)&gt;=0.01,R105=1),1,0)</f>
        <v>#DIV/0!</v>
      </c>
      <c r="AR105" s="3" t="e">
        <f>IF(AND(R105=1,BH105=$O$24,'5. Trigger species (global)'!L108=lookups!$F$3,'6. Trigger species (at site)'!E110/('5. Trigger species (global)'!I108)&gt;=0.005),1,0)</f>
        <v>#N/A</v>
      </c>
      <c r="AS105" s="3" t="e">
        <f>IF(AND(R105=1,BH105=$O$24,'5. Trigger species (global)'!L108=lookups!$F$3,'6. Trigger species (at site)'!F110/('5. Trigger species (global)'!H108)&gt;=0.005),1,0)</f>
        <v>#N/A</v>
      </c>
      <c r="AT105" s="3" t="e">
        <f>IF(AND(R105=1,BH105=$O$24,'5. Trigger species (global)'!L108=lookups!$F$3,'6. Trigger species (at site)'!G110/('5. Trigger species (global)'!G108)&gt;=0.005),1,0)</f>
        <v>#N/A</v>
      </c>
      <c r="AU105" s="3" t="e">
        <f>IF(AND('6. Trigger species (at site)'!C110&gt;=5,BH105=$O$25,'5. Trigger species (global)'!L108=lookups!$F$3),1,0)</f>
        <v>#N/A</v>
      </c>
      <c r="AV105" s="3">
        <f>IF(AND(R105=1,'6. Trigger species (at site)'!Y110=1),1,0)</f>
        <v>0</v>
      </c>
      <c r="AW105" s="3" t="e">
        <f>IF(AND('6. Trigger species (at site)'!Z110=1,'6. Trigger species (at site)'!E110/('5. Trigger species (global)'!I108)&gt;=0.01,'5. Trigger species (global)'!F108=lookups!$H$9),1,0)</f>
        <v>#DIV/0!</v>
      </c>
      <c r="AX105" s="3" t="e">
        <f>IF(AND('6. Trigger species (at site)'!Z110=1,'6. Trigger species (at site)'!F110/('5. Trigger species (global)'!H108)&gt;=0.01,'5. Trigger species (global)'!F108=lookups!$H$9),1,0)</f>
        <v>#DIV/0!</v>
      </c>
      <c r="AY105" s="3" t="e">
        <f>IF(AND('6. Trigger species (at site)'!Z110=1,'6. Trigger species (at site)'!G110/('5. Trigger species (global)'!G108)&gt;=0.01,'5. Trigger species (global)'!F108=lookups!$H$9),1,0)</f>
        <v>#DIV/0!</v>
      </c>
      <c r="AZ105" s="3">
        <f>IF(AND('6. Trigger species (at site)'!Z110=1,'6. Trigger species (at site)'!AA110=1,'5. Trigger species (global)'!F108=lookups!$H$9),1,0)</f>
        <v>0</v>
      </c>
      <c r="BA105" s="3" t="e">
        <f>IF(AND('6. Trigger species (at site)'!L110=lookups!$G$41,'6. Trigger species (at site)'!D110=lookups!$H$9,('6. Trigger species (at site)'!E110/('5. Trigger species (global)'!I108))&gt;=0.1),1,0)</f>
        <v>#DIV/0!</v>
      </c>
      <c r="BB105" s="3" t="e">
        <f>IF(AND('6. Trigger species (at site)'!L110=lookups!$G$41,'6. Trigger species (at site)'!D110=lookups!$H$9,('6. Trigger species (at site)'!F110/('5. Trigger species (global)'!H108))&gt;=0.1),1,0)</f>
        <v>#DIV/0!</v>
      </c>
      <c r="BC105" s="3" t="e">
        <f>IF(AND('6. Trigger species (at site)'!L110=lookups!$G$41,'6. Trigger species (at site)'!D110=lookups!$H$9,('6. Trigger species (at site)'!G110/('5. Trigger species (global)'!G108))&gt;=0.1),1,0)</f>
        <v>#DIV/0!</v>
      </c>
      <c r="BD105" s="3" t="e">
        <f>IF(AND('6. Trigger species (at site)'!L110=lookups!$G$42,'6. Trigger species (at site)'!D110=lookups!$H$9,('6. Trigger species (at site)'!E110/('5. Trigger species (global)'!I108))&gt;=0.1),1,0)</f>
        <v>#DIV/0!</v>
      </c>
      <c r="BE105" s="3" t="e">
        <f>IF(AND('6. Trigger species (at site)'!L110=lookups!$G$42,'6. Trigger species (at site)'!D110=lookups!$H$9,('6. Trigger species (at site)'!F110/('5. Trigger species (global)'!H108))&gt;=0.1),1,0)</f>
        <v>#DIV/0!</v>
      </c>
      <c r="BF105" s="3" t="e">
        <f>IF(AND('6. Trigger species (at site)'!L110=lookups!$G$42,'6. Trigger species (at site)'!D110=lookups!$H$9,('6. Trigger species (at site)'!G110/('5. Trigger species (global)'!G108))&gt;=0.1),1,0)</f>
        <v>#DIV/0!</v>
      </c>
      <c r="BG105" s="3">
        <f>'5. Trigger species (global)'!C108</f>
        <v>0</v>
      </c>
      <c r="BH105" s="3" t="e">
        <f t="shared" si="17"/>
        <v>#N/A</v>
      </c>
    </row>
    <row r="106" spans="1:87" x14ac:dyDescent="0.25">
      <c r="A106" s="3" t="s">
        <v>258</v>
      </c>
      <c r="L106" s="3" t="s">
        <v>865</v>
      </c>
      <c r="R106" s="3">
        <f>'6. Trigger species (at site)'!X111</f>
        <v>0</v>
      </c>
      <c r="S106" s="3">
        <f>IF(OR('5. Trigger species (global)'!D109=lookups!$E$43,'5. Trigger species (global)'!D109=lookups!$E$44),1,0)</f>
        <v>0</v>
      </c>
      <c r="T106" s="3">
        <f>IF('5. Trigger species (global)'!D109=lookups!$E$42,1,0)</f>
        <v>0</v>
      </c>
      <c r="U106" s="3">
        <f>IF(AND(S106=1,'5. Trigger species (global)'!$E$5=lookups!$H$3),1,0)</f>
        <v>0</v>
      </c>
      <c r="V106" s="3">
        <f>IF(AND(T106=1,'5. Trigger species (global)'!$E$5=lookups!$H$3),1,0)</f>
        <v>0</v>
      </c>
      <c r="W106" s="3" t="e">
        <f>IF(AND(S106=1,('6. Trigger species (at site)'!E111/(('5. Trigger species (global)'!I109))&gt;=0.005),'6. Trigger species (at site)'!C111&gt;4),1,0)</f>
        <v>#DIV/0!</v>
      </c>
      <c r="X106" s="28" t="e">
        <f>IF(AND(S106=1,('6. Trigger species (at site)'!F111/(('5. Trigger species (global)'!H109))&gt;=0.005),'6. Trigger species (at site)'!C111&gt;4),1,0)</f>
        <v>#DIV/0!</v>
      </c>
      <c r="Y106" s="3" t="e">
        <f>IF(AND(S106=1,('6. Trigger species (at site)'!G111/('5. Trigger species (global)'!G109)&gt;=0.005),'6. Trigger species (at site)'!C111&gt;4),1,0)</f>
        <v>#DIV/0!</v>
      </c>
      <c r="Z106" s="28" t="e">
        <f>IF(AND(T106=1,('6. Trigger species (at site)'!E111/('5. Trigger species (global)'!I109)&gt;=0.01),'6. Trigger species (at site)'!C111&gt;9),1,0)</f>
        <v>#DIV/0!</v>
      </c>
      <c r="AA106" s="28" t="e">
        <f>IF(AND(T106=1,('6. Trigger species (at site)'!F111/('5. Trigger species (global)'!H109)&gt;=0.01),'6. Trigger species (at site)'!C111&gt;9),1,0)</f>
        <v>#DIV/0!</v>
      </c>
      <c r="AB106" s="28" t="e">
        <f>IF(AND(T106=1,('6. Trigger species (at site)'!G111/('5. Trigger species (global)'!G109)&gt;=0.01),'6. Trigger species (at site)'!C111&gt;9),1,0)</f>
        <v>#DIV/0!</v>
      </c>
      <c r="AC106" s="3" t="e">
        <f>IF(AND(S106=1,('6. Trigger species (at site)'!E111/('5. Trigger species (global)'!I109)&gt;=0.001),'6. Trigger species (at site)'!C111&gt;4,'5. Trigger species (global)'!E109=lookups!$F$3),1,0)</f>
        <v>#DIV/0!</v>
      </c>
      <c r="AD106" s="28" t="e">
        <f>IF(AND(S106=1,('6. Trigger species (at site)'!F111/('5. Trigger species (global)'!H109)&gt;=0.001),'6. Trigger species (at site)'!D111&gt;4,'5. Trigger species (global)'!E109=lookups!$F$3),1,0)</f>
        <v>#DIV/0!</v>
      </c>
      <c r="AE106" s="3" t="e">
        <f>IF(AND(S106=1,('6. Trigger species (at site)'!G111/('5. Trigger species (global)'!G109)&gt;=0.001),'6. Trigger species (at site)'!C111&gt;4,'5. Trigger species (global)'!E109=lookups!$F$3),1,0)</f>
        <v>#DIV/0!</v>
      </c>
      <c r="AF106" s="28" t="e">
        <f>IF(AND(T106=1,('6. Trigger species (at site)'!E111/('5. Trigger species (global)'!I109)&gt;=0.002),'6. Trigger species (at site)'!C111&gt;9,'5. Trigger species (global)'!E109=lookups!$F$3),1,0)</f>
        <v>#DIV/0!</v>
      </c>
      <c r="AG106" s="28" t="e">
        <f>IF(AND(T106=1,('6. Trigger species (at site)'!F111/('5. Trigger species (global)'!H109)&gt;=0.002),'6. Trigger species (at site)'!D111&gt;9,'5. Trigger species (global)'!E109=lookups!$F$3),1,0)</f>
        <v>#DIV/0!</v>
      </c>
      <c r="AH106" s="28" t="e">
        <f>IF(AND(T106=1,('6. Trigger species (at site)'!G111/('5. Trigger species (global)'!G109)&gt;=0.002),'6. Trigger species (at site)'!C111&gt;9,'5. Trigger species (global)'!E109=lookups!$F$3),1,0)</f>
        <v>#DIV/0!</v>
      </c>
      <c r="AI106" s="3" t="e">
        <f>IF(AND(S106=1,('6. Trigger species (at site)'!E111/('5. Trigger species (global)'!I109)&gt;=0.95)),1,0)</f>
        <v>#DIV/0!</v>
      </c>
      <c r="AJ106" s="3" t="e">
        <f>IF(AND(S106=1,('6. Trigger species (at site)'!F111/('5. Trigger species (global)'!H109)&gt;=0.95)),1,0)</f>
        <v>#DIV/0!</v>
      </c>
      <c r="AK106" s="3" t="e">
        <f>IF(AND(S106=1,('6. Trigger species (at site)'!G111/('5. Trigger species (global)'!G109)&gt;=0.95)),1,0)</f>
        <v>#DIV/0!</v>
      </c>
      <c r="AL106" s="3" t="e">
        <f>IF(AND('6. Trigger species (at site)'!E111/('5. Trigger species (global)'!I109)&gt;=0.1,'6. Trigger species (at site)'!C111&gt;9,$R106=1),1,0)</f>
        <v>#DIV/0!</v>
      </c>
      <c r="AM106" s="3" t="e">
        <f>IF(AND('6. Trigger species (at site)'!F111/('5. Trigger species (global)'!H109)&gt;=0.1,'6. Trigger species (at site)'!D111&gt;9,$R106=1),1,0)</f>
        <v>#DIV/0!</v>
      </c>
      <c r="AN106" s="3" t="e">
        <f>IF(AND('6. Trigger species (at site)'!G111/('5. Trigger species (global)'!G109)&gt;=0.1,'6. Trigger species (at site)'!C111&gt;9,R106=1),1,0)</f>
        <v>#DIV/0!</v>
      </c>
      <c r="AO106" s="3" t="e">
        <f>IF(AND('5. Trigger species (global)'!$K109=lookups!$F$3,'6. Trigger species (at site)'!E111/('5. Trigger species (global)'!I109)&gt;=0.01,R106=1),1,0)</f>
        <v>#DIV/0!</v>
      </c>
      <c r="AP106" s="3" t="e">
        <f>IF(AND('5. Trigger species (global)'!$K109=lookups!$F$3,'6. Trigger species (at site)'!F111/('5. Trigger species (global)'!H109)&gt;=0.01,R106=1),1,0)</f>
        <v>#DIV/0!</v>
      </c>
      <c r="AQ106" s="3" t="e">
        <f>IF(AND('5. Trigger species (global)'!$K109=lookups!$F$3,'6. Trigger species (at site)'!G111/('5. Trigger species (global)'!G109)&gt;=0.01,R106=1),1,0)</f>
        <v>#DIV/0!</v>
      </c>
      <c r="AR106" s="3" t="e">
        <f>IF(AND(R106=1,BH106=$O$24,'5. Trigger species (global)'!L109=lookups!$F$3,'6. Trigger species (at site)'!E111/('5. Trigger species (global)'!I109)&gt;=0.005),1,0)</f>
        <v>#N/A</v>
      </c>
      <c r="AS106" s="3" t="e">
        <f>IF(AND(R106=1,BH106=$O$24,'5. Trigger species (global)'!L109=lookups!$F$3,'6. Trigger species (at site)'!F111/('5. Trigger species (global)'!H109)&gt;=0.005),1,0)</f>
        <v>#N/A</v>
      </c>
      <c r="AT106" s="3" t="e">
        <f>IF(AND(R106=1,BH106=$O$24,'5. Trigger species (global)'!L109=lookups!$F$3,'6. Trigger species (at site)'!G111/('5. Trigger species (global)'!G109)&gt;=0.005),1,0)</f>
        <v>#N/A</v>
      </c>
      <c r="AU106" s="3" t="e">
        <f>IF(AND('6. Trigger species (at site)'!C111&gt;=5,BH106=$O$25,'5. Trigger species (global)'!L109=lookups!$F$3),1,0)</f>
        <v>#N/A</v>
      </c>
      <c r="AV106" s="3">
        <f>IF(AND(R106=1,'6. Trigger species (at site)'!Y111=1),1,0)</f>
        <v>0</v>
      </c>
      <c r="AW106" s="3" t="e">
        <f>IF(AND('6. Trigger species (at site)'!Z111=1,'6. Trigger species (at site)'!E111/('5. Trigger species (global)'!I109)&gt;=0.01,'5. Trigger species (global)'!F109=lookups!$H$9),1,0)</f>
        <v>#DIV/0!</v>
      </c>
      <c r="AX106" s="3" t="e">
        <f>IF(AND('6. Trigger species (at site)'!Z111=1,'6. Trigger species (at site)'!F111/('5. Trigger species (global)'!H109)&gt;=0.01,'5. Trigger species (global)'!F109=lookups!$H$9),1,0)</f>
        <v>#DIV/0!</v>
      </c>
      <c r="AY106" s="3" t="e">
        <f>IF(AND('6. Trigger species (at site)'!Z111=1,'6. Trigger species (at site)'!G111/('5. Trigger species (global)'!G109)&gt;=0.01,'5. Trigger species (global)'!F109=lookups!$H$9),1,0)</f>
        <v>#DIV/0!</v>
      </c>
      <c r="AZ106" s="3">
        <f>IF(AND('6. Trigger species (at site)'!Z111=1,'6. Trigger species (at site)'!AA111=1,'5. Trigger species (global)'!F109=lookups!$H$9),1,0)</f>
        <v>0</v>
      </c>
      <c r="BA106" s="3" t="e">
        <f>IF(AND('6. Trigger species (at site)'!L111=lookups!$G$41,'6. Trigger species (at site)'!D111=lookups!$H$9,('6. Trigger species (at site)'!E111/('5. Trigger species (global)'!I109))&gt;=0.1),1,0)</f>
        <v>#DIV/0!</v>
      </c>
      <c r="BB106" s="3" t="e">
        <f>IF(AND('6. Trigger species (at site)'!L111=lookups!$G$41,'6. Trigger species (at site)'!D111=lookups!$H$9,('6. Trigger species (at site)'!F111/('5. Trigger species (global)'!H109))&gt;=0.1),1,0)</f>
        <v>#DIV/0!</v>
      </c>
      <c r="BC106" s="3" t="e">
        <f>IF(AND('6. Trigger species (at site)'!L111=lookups!$G$41,'6. Trigger species (at site)'!D111=lookups!$H$9,('6. Trigger species (at site)'!G111/('5. Trigger species (global)'!G109))&gt;=0.1),1,0)</f>
        <v>#DIV/0!</v>
      </c>
      <c r="BD106" s="3" t="e">
        <f>IF(AND('6. Trigger species (at site)'!L111=lookups!$G$42,'6. Trigger species (at site)'!D111=lookups!$H$9,('6. Trigger species (at site)'!E111/('5. Trigger species (global)'!I109))&gt;=0.1),1,0)</f>
        <v>#DIV/0!</v>
      </c>
      <c r="BE106" s="3" t="e">
        <f>IF(AND('6. Trigger species (at site)'!L111=lookups!$G$42,'6. Trigger species (at site)'!D111=lookups!$H$9,('6. Trigger species (at site)'!F111/('5. Trigger species (global)'!H109))&gt;=0.1),1,0)</f>
        <v>#DIV/0!</v>
      </c>
      <c r="BF106" s="3" t="e">
        <f>IF(AND('6. Trigger species (at site)'!L111=lookups!$G$42,'6. Trigger species (at site)'!D111=lookups!$H$9,('6. Trigger species (at site)'!G111/('5. Trigger species (global)'!G109))&gt;=0.1),1,0)</f>
        <v>#DIV/0!</v>
      </c>
      <c r="BG106" s="3">
        <f>'5. Trigger species (global)'!C109</f>
        <v>0</v>
      </c>
      <c r="BH106" s="3" t="e">
        <f t="shared" si="17"/>
        <v>#N/A</v>
      </c>
    </row>
    <row r="107" spans="1:87" x14ac:dyDescent="0.25">
      <c r="A107" s="3" t="s">
        <v>126</v>
      </c>
      <c r="E107" s="131"/>
      <c r="L107" s="3" t="s">
        <v>866</v>
      </c>
      <c r="R107" s="3">
        <f>'6. Trigger species (at site)'!X112</f>
        <v>0</v>
      </c>
      <c r="S107" s="3">
        <f>IF(OR('5. Trigger species (global)'!D110=lookups!$E$43,'5. Trigger species (global)'!D110=lookups!$E$44),1,0)</f>
        <v>0</v>
      </c>
      <c r="T107" s="3">
        <f>IF('5. Trigger species (global)'!D110=lookups!$E$42,1,0)</f>
        <v>0</v>
      </c>
      <c r="U107" s="3">
        <f>IF(AND(S107=1,'5. Trigger species (global)'!$E$5=lookups!$H$3),1,0)</f>
        <v>0</v>
      </c>
      <c r="V107" s="3">
        <f>IF(AND(T107=1,'5. Trigger species (global)'!$E$5=lookups!$H$3),1,0)</f>
        <v>0</v>
      </c>
      <c r="W107" s="3" t="e">
        <f>IF(AND(S107=1,('6. Trigger species (at site)'!E112/(('5. Trigger species (global)'!I110))&gt;=0.005),'6. Trigger species (at site)'!C112&gt;4),1,0)</f>
        <v>#DIV/0!</v>
      </c>
      <c r="X107" s="28" t="e">
        <f>IF(AND(S107=1,('6. Trigger species (at site)'!F112/(('5. Trigger species (global)'!H110))&gt;=0.005),'6. Trigger species (at site)'!C112&gt;4),1,0)</f>
        <v>#DIV/0!</v>
      </c>
      <c r="Y107" s="3" t="e">
        <f>IF(AND(S107=1,('6. Trigger species (at site)'!G112/('5. Trigger species (global)'!G110)&gt;=0.005),'6. Trigger species (at site)'!C112&gt;4),1,0)</f>
        <v>#DIV/0!</v>
      </c>
      <c r="Z107" s="28" t="e">
        <f>IF(AND(T107=1,('6. Trigger species (at site)'!E112/('5. Trigger species (global)'!I110)&gt;=0.01),'6. Trigger species (at site)'!C112&gt;9),1,0)</f>
        <v>#DIV/0!</v>
      </c>
      <c r="AA107" s="28" t="e">
        <f>IF(AND(T107=1,('6. Trigger species (at site)'!F112/('5. Trigger species (global)'!H110)&gt;=0.01),'6. Trigger species (at site)'!C112&gt;9),1,0)</f>
        <v>#DIV/0!</v>
      </c>
      <c r="AB107" s="28" t="e">
        <f>IF(AND(T107=1,('6. Trigger species (at site)'!G112/('5. Trigger species (global)'!G110)&gt;=0.01),'6. Trigger species (at site)'!C112&gt;9),1,0)</f>
        <v>#DIV/0!</v>
      </c>
      <c r="AC107" s="3" t="e">
        <f>IF(AND(S107=1,('6. Trigger species (at site)'!E112/('5. Trigger species (global)'!I110)&gt;=0.001),'6. Trigger species (at site)'!C112&gt;4,'5. Trigger species (global)'!E110=lookups!$F$3),1,0)</f>
        <v>#DIV/0!</v>
      </c>
      <c r="AD107" s="28" t="e">
        <f>IF(AND(S107=1,('6. Trigger species (at site)'!F112/('5. Trigger species (global)'!H110)&gt;=0.001),'6. Trigger species (at site)'!D112&gt;4,'5. Trigger species (global)'!E110=lookups!$F$3),1,0)</f>
        <v>#DIV/0!</v>
      </c>
      <c r="AE107" s="3" t="e">
        <f>IF(AND(S107=1,('6. Trigger species (at site)'!G112/('5. Trigger species (global)'!G110)&gt;=0.001),'6. Trigger species (at site)'!C112&gt;4,'5. Trigger species (global)'!E110=lookups!$F$3),1,0)</f>
        <v>#DIV/0!</v>
      </c>
      <c r="AF107" s="28" t="e">
        <f>IF(AND(T107=1,('6. Trigger species (at site)'!E112/('5. Trigger species (global)'!I110)&gt;=0.002),'6. Trigger species (at site)'!C112&gt;9,'5. Trigger species (global)'!E110=lookups!$F$3),1,0)</f>
        <v>#DIV/0!</v>
      </c>
      <c r="AG107" s="28" t="e">
        <f>IF(AND(T107=1,('6. Trigger species (at site)'!F112/('5. Trigger species (global)'!H110)&gt;=0.002),'6. Trigger species (at site)'!D112&gt;9,'5. Trigger species (global)'!E110=lookups!$F$3),1,0)</f>
        <v>#DIV/0!</v>
      </c>
      <c r="AH107" s="28" t="e">
        <f>IF(AND(T107=1,('6. Trigger species (at site)'!G112/('5. Trigger species (global)'!G110)&gt;=0.002),'6. Trigger species (at site)'!C112&gt;9,'5. Trigger species (global)'!E110=lookups!$F$3),1,0)</f>
        <v>#DIV/0!</v>
      </c>
      <c r="AI107" s="3" t="e">
        <f>IF(AND(S107=1,('6. Trigger species (at site)'!E112/('5. Trigger species (global)'!I110)&gt;=0.95)),1,0)</f>
        <v>#DIV/0!</v>
      </c>
      <c r="AJ107" s="3" t="e">
        <f>IF(AND(S107=1,('6. Trigger species (at site)'!F112/('5. Trigger species (global)'!H110)&gt;=0.95)),1,0)</f>
        <v>#DIV/0!</v>
      </c>
      <c r="AK107" s="3" t="e">
        <f>IF(AND(S107=1,('6. Trigger species (at site)'!G112/('5. Trigger species (global)'!G110)&gt;=0.95)),1,0)</f>
        <v>#DIV/0!</v>
      </c>
      <c r="AL107" s="3" t="e">
        <f>IF(AND('6. Trigger species (at site)'!E112/('5. Trigger species (global)'!I110)&gt;=0.1,'6. Trigger species (at site)'!C112&gt;9,$R107=1),1,0)</f>
        <v>#DIV/0!</v>
      </c>
      <c r="AM107" s="3" t="e">
        <f>IF(AND('6. Trigger species (at site)'!F112/('5. Trigger species (global)'!H110)&gt;=0.1,'6. Trigger species (at site)'!D112&gt;9,$R107=1),1,0)</f>
        <v>#DIV/0!</v>
      </c>
      <c r="AN107" s="3" t="e">
        <f>IF(AND('6. Trigger species (at site)'!G112/('5. Trigger species (global)'!G110)&gt;=0.1,'6. Trigger species (at site)'!C112&gt;9,R107=1),1,0)</f>
        <v>#DIV/0!</v>
      </c>
      <c r="AO107" s="3" t="e">
        <f>IF(AND('5. Trigger species (global)'!$K110=lookups!$F$3,'6. Trigger species (at site)'!E112/('5. Trigger species (global)'!I110)&gt;=0.01,R107=1),1,0)</f>
        <v>#DIV/0!</v>
      </c>
      <c r="AP107" s="3" t="e">
        <f>IF(AND('5. Trigger species (global)'!$K110=lookups!$F$3,'6. Trigger species (at site)'!F112/('5. Trigger species (global)'!H110)&gt;=0.01,R107=1),1,0)</f>
        <v>#DIV/0!</v>
      </c>
      <c r="AQ107" s="3" t="e">
        <f>IF(AND('5. Trigger species (global)'!$K110=lookups!$F$3,'6. Trigger species (at site)'!G112/('5. Trigger species (global)'!G110)&gt;=0.01,R107=1),1,0)</f>
        <v>#DIV/0!</v>
      </c>
      <c r="AR107" s="3" t="e">
        <f>IF(AND(R107=1,BH107=$O$24,'5. Trigger species (global)'!L110=lookups!$F$3,'6. Trigger species (at site)'!E112/('5. Trigger species (global)'!I110)&gt;=0.005),1,0)</f>
        <v>#N/A</v>
      </c>
      <c r="AS107" s="3" t="e">
        <f>IF(AND(R107=1,BH107=$O$24,'5. Trigger species (global)'!L110=lookups!$F$3,'6. Trigger species (at site)'!F112/('5. Trigger species (global)'!H110)&gt;=0.005),1,0)</f>
        <v>#N/A</v>
      </c>
      <c r="AT107" s="3" t="e">
        <f>IF(AND(R107=1,BH107=$O$24,'5. Trigger species (global)'!L110=lookups!$F$3,'6. Trigger species (at site)'!G112/('5. Trigger species (global)'!G110)&gt;=0.005),1,0)</f>
        <v>#N/A</v>
      </c>
      <c r="AU107" s="3" t="e">
        <f>IF(AND('6. Trigger species (at site)'!C112&gt;=5,BH107=$O$25,'5. Trigger species (global)'!L110=lookups!$F$3),1,0)</f>
        <v>#N/A</v>
      </c>
      <c r="AV107" s="3">
        <f>IF(AND(R107=1,'6. Trigger species (at site)'!Y112=1),1,0)</f>
        <v>0</v>
      </c>
      <c r="AW107" s="3" t="e">
        <f>IF(AND('6. Trigger species (at site)'!Z112=1,'6. Trigger species (at site)'!E112/('5. Trigger species (global)'!I110)&gt;=0.01,'5. Trigger species (global)'!F110=lookups!$H$9),1,0)</f>
        <v>#DIV/0!</v>
      </c>
      <c r="AX107" s="3" t="e">
        <f>IF(AND('6. Trigger species (at site)'!Z112=1,'6. Trigger species (at site)'!F112/('5. Trigger species (global)'!H110)&gt;=0.01,'5. Trigger species (global)'!F110=lookups!$H$9),1,0)</f>
        <v>#DIV/0!</v>
      </c>
      <c r="AY107" s="3" t="e">
        <f>IF(AND('6. Trigger species (at site)'!Z112=1,'6. Trigger species (at site)'!G112/('5. Trigger species (global)'!G110)&gt;=0.01,'5. Trigger species (global)'!F110=lookups!$H$9),1,0)</f>
        <v>#DIV/0!</v>
      </c>
      <c r="AZ107" s="3">
        <f>IF(AND('6. Trigger species (at site)'!Z112=1,'6. Trigger species (at site)'!AA112=1,'5. Trigger species (global)'!F110=lookups!$H$9),1,0)</f>
        <v>0</v>
      </c>
      <c r="BA107" s="3" t="e">
        <f>IF(AND('6. Trigger species (at site)'!L112=lookups!$G$41,'6. Trigger species (at site)'!D112=lookups!$H$9,('6. Trigger species (at site)'!E112/('5. Trigger species (global)'!I110))&gt;=0.1),1,0)</f>
        <v>#DIV/0!</v>
      </c>
      <c r="BB107" s="3" t="e">
        <f>IF(AND('6. Trigger species (at site)'!L112=lookups!$G$41,'6. Trigger species (at site)'!D112=lookups!$H$9,('6. Trigger species (at site)'!F112/('5. Trigger species (global)'!H110))&gt;=0.1),1,0)</f>
        <v>#DIV/0!</v>
      </c>
      <c r="BC107" s="3" t="e">
        <f>IF(AND('6. Trigger species (at site)'!L112=lookups!$G$41,'6. Trigger species (at site)'!D112=lookups!$H$9,('6. Trigger species (at site)'!G112/('5. Trigger species (global)'!G110))&gt;=0.1),1,0)</f>
        <v>#DIV/0!</v>
      </c>
      <c r="BD107" s="3" t="e">
        <f>IF(AND('6. Trigger species (at site)'!L112=lookups!$G$42,'6. Trigger species (at site)'!D112=lookups!$H$9,('6. Trigger species (at site)'!E112/('5. Trigger species (global)'!I110))&gt;=0.1),1,0)</f>
        <v>#DIV/0!</v>
      </c>
      <c r="BE107" s="3" t="e">
        <f>IF(AND('6. Trigger species (at site)'!L112=lookups!$G$42,'6. Trigger species (at site)'!D112=lookups!$H$9,('6. Trigger species (at site)'!F112/('5. Trigger species (global)'!H110))&gt;=0.1),1,0)</f>
        <v>#DIV/0!</v>
      </c>
      <c r="BF107" s="3" t="e">
        <f>IF(AND('6. Trigger species (at site)'!L112=lookups!$G$42,'6. Trigger species (at site)'!D112=lookups!$H$9,('6. Trigger species (at site)'!G112/('5. Trigger species (global)'!G110))&gt;=0.1),1,0)</f>
        <v>#DIV/0!</v>
      </c>
      <c r="BG107" s="3">
        <f>'5. Trigger species (global)'!C110</f>
        <v>0</v>
      </c>
      <c r="BH107" s="3" t="e">
        <f t="shared" si="17"/>
        <v>#N/A</v>
      </c>
    </row>
    <row r="108" spans="1:87" x14ac:dyDescent="0.25">
      <c r="A108" s="3" t="s">
        <v>127</v>
      </c>
      <c r="E108" s="132" t="s">
        <v>872</v>
      </c>
      <c r="L108" s="3" t="s">
        <v>867</v>
      </c>
      <c r="R108" s="3">
        <f>'6. Trigger species (at site)'!X113</f>
        <v>0</v>
      </c>
      <c r="S108" s="3">
        <f>IF(OR('5. Trigger species (global)'!D111=lookups!$E$43,'5. Trigger species (global)'!D111=lookups!$E$44),1,0)</f>
        <v>0</v>
      </c>
      <c r="T108" s="3">
        <f>IF('5. Trigger species (global)'!D111=lookups!$E$42,1,0)</f>
        <v>0</v>
      </c>
      <c r="U108" s="3">
        <f>IF(AND(S108=1,'5. Trigger species (global)'!$E$5=lookups!$H$3),1,0)</f>
        <v>0</v>
      </c>
      <c r="V108" s="3">
        <f>IF(AND(T108=1,'5. Trigger species (global)'!$E$5=lookups!$H$3),1,0)</f>
        <v>0</v>
      </c>
      <c r="W108" s="3" t="e">
        <f>IF(AND(S108=1,('6. Trigger species (at site)'!E113/(('5. Trigger species (global)'!I111))&gt;=0.005),'6. Trigger species (at site)'!C113&gt;4),1,0)</f>
        <v>#DIV/0!</v>
      </c>
      <c r="X108" s="28" t="e">
        <f>IF(AND(S108=1,('6. Trigger species (at site)'!F113/(('5. Trigger species (global)'!H111))&gt;=0.005),'6. Trigger species (at site)'!C113&gt;4),1,0)</f>
        <v>#DIV/0!</v>
      </c>
      <c r="Y108" s="3" t="e">
        <f>IF(AND(S108=1,('6. Trigger species (at site)'!G113/('5. Trigger species (global)'!G111)&gt;=0.005),'6. Trigger species (at site)'!C113&gt;4),1,0)</f>
        <v>#DIV/0!</v>
      </c>
      <c r="Z108" s="28" t="e">
        <f>IF(AND(T108=1,('6. Trigger species (at site)'!E113/('5. Trigger species (global)'!I111)&gt;=0.01),'6. Trigger species (at site)'!C113&gt;9),1,0)</f>
        <v>#DIV/0!</v>
      </c>
      <c r="AA108" s="28" t="e">
        <f>IF(AND(T108=1,('6. Trigger species (at site)'!F113/('5. Trigger species (global)'!H111)&gt;=0.01),'6. Trigger species (at site)'!C113&gt;9),1,0)</f>
        <v>#DIV/0!</v>
      </c>
      <c r="AB108" s="28" t="e">
        <f>IF(AND(T108=1,('6. Trigger species (at site)'!G113/('5. Trigger species (global)'!G111)&gt;=0.01),'6. Trigger species (at site)'!C113&gt;9),1,0)</f>
        <v>#DIV/0!</v>
      </c>
      <c r="AC108" s="3" t="e">
        <f>IF(AND(S108=1,('6. Trigger species (at site)'!E113/('5. Trigger species (global)'!I111)&gt;=0.001),'6. Trigger species (at site)'!C113&gt;4,'5. Trigger species (global)'!E111=lookups!$F$3),1,0)</f>
        <v>#DIV/0!</v>
      </c>
      <c r="AD108" s="28" t="e">
        <f>IF(AND(S108=1,('6. Trigger species (at site)'!F113/('5. Trigger species (global)'!H111)&gt;=0.001),'6. Trigger species (at site)'!D113&gt;4,'5. Trigger species (global)'!E111=lookups!$F$3),1,0)</f>
        <v>#DIV/0!</v>
      </c>
      <c r="AE108" s="3" t="e">
        <f>IF(AND(S108=1,('6. Trigger species (at site)'!G113/('5. Trigger species (global)'!G111)&gt;=0.001),'6. Trigger species (at site)'!C113&gt;4,'5. Trigger species (global)'!E111=lookups!$F$3),1,0)</f>
        <v>#DIV/0!</v>
      </c>
      <c r="AF108" s="28" t="e">
        <f>IF(AND(T108=1,('6. Trigger species (at site)'!E113/('5. Trigger species (global)'!I111)&gt;=0.002),'6. Trigger species (at site)'!C113&gt;9,'5. Trigger species (global)'!E111=lookups!$F$3),1,0)</f>
        <v>#DIV/0!</v>
      </c>
      <c r="AG108" s="28" t="e">
        <f>IF(AND(T108=1,('6. Trigger species (at site)'!F113/('5. Trigger species (global)'!H111)&gt;=0.002),'6. Trigger species (at site)'!D113&gt;9,'5. Trigger species (global)'!E111=lookups!$F$3),1,0)</f>
        <v>#DIV/0!</v>
      </c>
      <c r="AH108" s="28" t="e">
        <f>IF(AND(T108=1,('6. Trigger species (at site)'!G113/('5. Trigger species (global)'!G111)&gt;=0.002),'6. Trigger species (at site)'!C113&gt;9,'5. Trigger species (global)'!E111=lookups!$F$3),1,0)</f>
        <v>#DIV/0!</v>
      </c>
      <c r="AI108" s="3" t="e">
        <f>IF(AND(S108=1,('6. Trigger species (at site)'!E113/('5. Trigger species (global)'!I111)&gt;=0.95)),1,0)</f>
        <v>#DIV/0!</v>
      </c>
      <c r="AJ108" s="3" t="e">
        <f>IF(AND(S108=1,('6. Trigger species (at site)'!F113/('5. Trigger species (global)'!H111)&gt;=0.95)),1,0)</f>
        <v>#DIV/0!</v>
      </c>
      <c r="AK108" s="3" t="e">
        <f>IF(AND(S108=1,('6. Trigger species (at site)'!G113/('5. Trigger species (global)'!G111)&gt;=0.95)),1,0)</f>
        <v>#DIV/0!</v>
      </c>
      <c r="AL108" s="3" t="e">
        <f>IF(AND('6. Trigger species (at site)'!E113/('5. Trigger species (global)'!I111)&gt;=0.1,'6. Trigger species (at site)'!C113&gt;9,$R108=1),1,0)</f>
        <v>#DIV/0!</v>
      </c>
      <c r="AM108" s="3" t="e">
        <f>IF(AND('6. Trigger species (at site)'!F113/('5. Trigger species (global)'!H111)&gt;=0.1,'6. Trigger species (at site)'!D113&gt;9,$R108=1),1,0)</f>
        <v>#DIV/0!</v>
      </c>
      <c r="AN108" s="3" t="e">
        <f>IF(AND('6. Trigger species (at site)'!G113/('5. Trigger species (global)'!G111)&gt;=0.1,'6. Trigger species (at site)'!C113&gt;9,R108=1),1,0)</f>
        <v>#DIV/0!</v>
      </c>
      <c r="AO108" s="3" t="e">
        <f>IF(AND('5. Trigger species (global)'!$K111=lookups!$F$3,'6. Trigger species (at site)'!E113/('5. Trigger species (global)'!I111)&gt;=0.01,R108=1),1,0)</f>
        <v>#DIV/0!</v>
      </c>
      <c r="AP108" s="3" t="e">
        <f>IF(AND('5. Trigger species (global)'!$K111=lookups!$F$3,'6. Trigger species (at site)'!F113/('5. Trigger species (global)'!H111)&gt;=0.01,R108=1),1,0)</f>
        <v>#DIV/0!</v>
      </c>
      <c r="AQ108" s="3" t="e">
        <f>IF(AND('5. Trigger species (global)'!$K111=lookups!$F$3,'6. Trigger species (at site)'!G113/('5. Trigger species (global)'!G111)&gt;=0.01,R108=1),1,0)</f>
        <v>#DIV/0!</v>
      </c>
      <c r="AR108" s="3" t="e">
        <f>IF(AND(R108=1,BH108=$O$24,'5. Trigger species (global)'!L111=lookups!$F$3,'6. Trigger species (at site)'!E113/('5. Trigger species (global)'!I111)&gt;=0.005),1,0)</f>
        <v>#N/A</v>
      </c>
      <c r="AS108" s="3" t="e">
        <f>IF(AND(R108=1,BH108=$O$24,'5. Trigger species (global)'!L111=lookups!$F$3,'6. Trigger species (at site)'!F113/('5. Trigger species (global)'!H111)&gt;=0.005),1,0)</f>
        <v>#N/A</v>
      </c>
      <c r="AT108" s="3" t="e">
        <f>IF(AND(R108=1,BH108=$O$24,'5. Trigger species (global)'!L111=lookups!$F$3,'6. Trigger species (at site)'!G113/('5. Trigger species (global)'!G111)&gt;=0.005),1,0)</f>
        <v>#N/A</v>
      </c>
      <c r="AU108" s="3" t="e">
        <f>IF(AND('6. Trigger species (at site)'!C113&gt;=5,BH108=$O$25,'5. Trigger species (global)'!L111=lookups!$F$3),1,0)</f>
        <v>#N/A</v>
      </c>
      <c r="AV108" s="3">
        <f>IF(AND(R108=1,'6. Trigger species (at site)'!Y113=1),1,0)</f>
        <v>0</v>
      </c>
      <c r="AW108" s="3" t="e">
        <f>IF(AND('6. Trigger species (at site)'!Z113=1,'6. Trigger species (at site)'!E113/('5. Trigger species (global)'!I111)&gt;=0.01,'5. Trigger species (global)'!F111=lookups!$H$9),1,0)</f>
        <v>#DIV/0!</v>
      </c>
      <c r="AX108" s="3" t="e">
        <f>IF(AND('6. Trigger species (at site)'!Z113=1,'6. Trigger species (at site)'!F113/('5. Trigger species (global)'!H111)&gt;=0.01,'5. Trigger species (global)'!F111=lookups!$H$9),1,0)</f>
        <v>#DIV/0!</v>
      </c>
      <c r="AY108" s="3" t="e">
        <f>IF(AND('6. Trigger species (at site)'!Z113=1,'6. Trigger species (at site)'!G113/('5. Trigger species (global)'!G111)&gt;=0.01,'5. Trigger species (global)'!F111=lookups!$H$9),1,0)</f>
        <v>#DIV/0!</v>
      </c>
      <c r="AZ108" s="3">
        <f>IF(AND('6. Trigger species (at site)'!Z113=1,'6. Trigger species (at site)'!AA113=1,'5. Trigger species (global)'!F111=lookups!$H$9),1,0)</f>
        <v>0</v>
      </c>
      <c r="BA108" s="3" t="e">
        <f>IF(AND('6. Trigger species (at site)'!L113=lookups!$G$41,'6. Trigger species (at site)'!D113=lookups!$H$9,('6. Trigger species (at site)'!E113/('5. Trigger species (global)'!I111))&gt;=0.1),1,0)</f>
        <v>#DIV/0!</v>
      </c>
      <c r="BB108" s="3" t="e">
        <f>IF(AND('6. Trigger species (at site)'!L113=lookups!$G$41,'6. Trigger species (at site)'!D113=lookups!$H$9,('6. Trigger species (at site)'!F113/('5. Trigger species (global)'!H111))&gt;=0.1),1,0)</f>
        <v>#DIV/0!</v>
      </c>
      <c r="BC108" s="3" t="e">
        <f>IF(AND('6. Trigger species (at site)'!L113=lookups!$G$41,'6. Trigger species (at site)'!D113=lookups!$H$9,('6. Trigger species (at site)'!G113/('5. Trigger species (global)'!G111))&gt;=0.1),1,0)</f>
        <v>#DIV/0!</v>
      </c>
      <c r="BD108" s="3" t="e">
        <f>IF(AND('6. Trigger species (at site)'!L113=lookups!$G$42,'6. Trigger species (at site)'!D113=lookups!$H$9,('6. Trigger species (at site)'!E113/('5. Trigger species (global)'!I111))&gt;=0.1),1,0)</f>
        <v>#DIV/0!</v>
      </c>
      <c r="BE108" s="3" t="e">
        <f>IF(AND('6. Trigger species (at site)'!L113=lookups!$G$42,'6. Trigger species (at site)'!D113=lookups!$H$9,('6. Trigger species (at site)'!F113/('5. Trigger species (global)'!H111))&gt;=0.1),1,0)</f>
        <v>#DIV/0!</v>
      </c>
      <c r="BF108" s="3" t="e">
        <f>IF(AND('6. Trigger species (at site)'!L113=lookups!$G$42,'6. Trigger species (at site)'!D113=lookups!$H$9,('6. Trigger species (at site)'!G113/('5. Trigger species (global)'!G111))&gt;=0.1),1,0)</f>
        <v>#DIV/0!</v>
      </c>
      <c r="BG108" s="3">
        <f>'5. Trigger species (global)'!C111</f>
        <v>0</v>
      </c>
      <c r="BH108" s="3" t="e">
        <f t="shared" si="17"/>
        <v>#N/A</v>
      </c>
    </row>
    <row r="109" spans="1:87" x14ac:dyDescent="0.25">
      <c r="A109" s="3" t="s">
        <v>128</v>
      </c>
      <c r="E109" s="132" t="s">
        <v>873</v>
      </c>
      <c r="R109" s="3">
        <f>'6. Trigger species (at site)'!X114</f>
        <v>0</v>
      </c>
      <c r="S109" s="3">
        <f>IF(OR('5. Trigger species (global)'!D112=lookups!$E$43,'5. Trigger species (global)'!D112=lookups!$E$44),1,0)</f>
        <v>0</v>
      </c>
      <c r="T109" s="3">
        <f>IF('5. Trigger species (global)'!D112=lookups!$E$42,1,0)</f>
        <v>0</v>
      </c>
      <c r="U109" s="3">
        <f>IF(AND(S109=1,'5. Trigger species (global)'!$E$5=lookups!$H$3),1,0)</f>
        <v>0</v>
      </c>
      <c r="V109" s="3">
        <f>IF(AND(T109=1,'5. Trigger species (global)'!$E$5=lookups!$H$3),1,0)</f>
        <v>0</v>
      </c>
      <c r="W109" s="3" t="e">
        <f>IF(AND(S109=1,('6. Trigger species (at site)'!E114/(('5. Trigger species (global)'!I112))&gt;=0.005),'6. Trigger species (at site)'!C114&gt;4),1,0)</f>
        <v>#DIV/0!</v>
      </c>
      <c r="X109" s="28" t="e">
        <f>IF(AND(S109=1,('6. Trigger species (at site)'!F114/(('5. Trigger species (global)'!H112))&gt;=0.005),'6. Trigger species (at site)'!C114&gt;4),1,0)</f>
        <v>#DIV/0!</v>
      </c>
      <c r="Y109" s="3" t="e">
        <f>IF(AND(S109=1,('6. Trigger species (at site)'!G114/('5. Trigger species (global)'!G112)&gt;=0.005),'6. Trigger species (at site)'!C114&gt;4),1,0)</f>
        <v>#DIV/0!</v>
      </c>
      <c r="Z109" s="28" t="e">
        <f>IF(AND(T109=1,('6. Trigger species (at site)'!E114/('5. Trigger species (global)'!I112)&gt;=0.01),'6. Trigger species (at site)'!C114&gt;9),1,0)</f>
        <v>#DIV/0!</v>
      </c>
      <c r="AA109" s="28" t="e">
        <f>IF(AND(T109=1,('6. Trigger species (at site)'!F114/('5. Trigger species (global)'!H112)&gt;=0.01),'6. Trigger species (at site)'!C114&gt;9),1,0)</f>
        <v>#DIV/0!</v>
      </c>
      <c r="AB109" s="28" t="e">
        <f>IF(AND(T109=1,('6. Trigger species (at site)'!G114/('5. Trigger species (global)'!G112)&gt;=0.01),'6. Trigger species (at site)'!C114&gt;9),1,0)</f>
        <v>#DIV/0!</v>
      </c>
      <c r="AC109" s="3" t="e">
        <f>IF(AND(S109=1,('6. Trigger species (at site)'!E114/('5. Trigger species (global)'!I112)&gt;=0.001),'6. Trigger species (at site)'!C114&gt;4,'5. Trigger species (global)'!E112=lookups!$F$3),1,0)</f>
        <v>#DIV/0!</v>
      </c>
      <c r="AD109" s="28" t="e">
        <f>IF(AND(S109=1,('6. Trigger species (at site)'!F114/('5. Trigger species (global)'!H112)&gt;=0.001),'6. Trigger species (at site)'!D114&gt;4,'5. Trigger species (global)'!E112=lookups!$F$3),1,0)</f>
        <v>#DIV/0!</v>
      </c>
      <c r="AE109" s="3" t="e">
        <f>IF(AND(S109=1,('6. Trigger species (at site)'!G114/('5. Trigger species (global)'!G112)&gt;=0.001),'6. Trigger species (at site)'!C114&gt;4,'5. Trigger species (global)'!E112=lookups!$F$3),1,0)</f>
        <v>#DIV/0!</v>
      </c>
      <c r="AF109" s="28" t="e">
        <f>IF(AND(T109=1,('6. Trigger species (at site)'!E114/('5. Trigger species (global)'!I112)&gt;=0.002),'6. Trigger species (at site)'!C114&gt;9,'5. Trigger species (global)'!E112=lookups!$F$3),1,0)</f>
        <v>#DIV/0!</v>
      </c>
      <c r="AG109" s="28" t="e">
        <f>IF(AND(T109=1,('6. Trigger species (at site)'!F114/('5. Trigger species (global)'!H112)&gt;=0.002),'6. Trigger species (at site)'!D114&gt;9,'5. Trigger species (global)'!E112=lookups!$F$3),1,0)</f>
        <v>#DIV/0!</v>
      </c>
      <c r="AH109" s="28" t="e">
        <f>IF(AND(T109=1,('6. Trigger species (at site)'!G114/('5. Trigger species (global)'!G112)&gt;=0.002),'6. Trigger species (at site)'!C114&gt;9,'5. Trigger species (global)'!E112=lookups!$F$3),1,0)</f>
        <v>#DIV/0!</v>
      </c>
      <c r="AI109" s="3" t="e">
        <f>IF(AND(S109=1,('6. Trigger species (at site)'!E114/('5. Trigger species (global)'!I112)&gt;=0.95)),1,0)</f>
        <v>#DIV/0!</v>
      </c>
      <c r="AJ109" s="3" t="e">
        <f>IF(AND(S109=1,('6. Trigger species (at site)'!F114/('5. Trigger species (global)'!H112)&gt;=0.95)),1,0)</f>
        <v>#DIV/0!</v>
      </c>
      <c r="AK109" s="3" t="e">
        <f>IF(AND(S109=1,('6. Trigger species (at site)'!G114/('5. Trigger species (global)'!G112)&gt;=0.95)),1,0)</f>
        <v>#DIV/0!</v>
      </c>
      <c r="AL109" s="3" t="e">
        <f>IF(AND('6. Trigger species (at site)'!E114/('5. Trigger species (global)'!I112)&gt;=0.1,'6. Trigger species (at site)'!C114&gt;9,$R109=1),1,0)</f>
        <v>#DIV/0!</v>
      </c>
      <c r="AM109" s="3" t="e">
        <f>IF(AND('6. Trigger species (at site)'!F114/('5. Trigger species (global)'!H112)&gt;=0.1,'6. Trigger species (at site)'!D114&gt;9,$R109=1),1,0)</f>
        <v>#DIV/0!</v>
      </c>
      <c r="AN109" s="3" t="e">
        <f>IF(AND('6. Trigger species (at site)'!G114/('5. Trigger species (global)'!G112)&gt;=0.1,'6. Trigger species (at site)'!C114&gt;9,R109=1),1,0)</f>
        <v>#DIV/0!</v>
      </c>
      <c r="AO109" s="3" t="e">
        <f>IF(AND('5. Trigger species (global)'!$K112=lookups!$F$3,'6. Trigger species (at site)'!E114/('5. Trigger species (global)'!I112)&gt;=0.01,R109=1),1,0)</f>
        <v>#DIV/0!</v>
      </c>
      <c r="AP109" s="3" t="e">
        <f>IF(AND('5. Trigger species (global)'!$K112=lookups!$F$3,'6. Trigger species (at site)'!F114/('5. Trigger species (global)'!H112)&gt;=0.01,R109=1),1,0)</f>
        <v>#DIV/0!</v>
      </c>
      <c r="AQ109" s="3" t="e">
        <f>IF(AND('5. Trigger species (global)'!$K112=lookups!$F$3,'6. Trigger species (at site)'!G114/('5. Trigger species (global)'!G112)&gt;=0.01,R109=1),1,0)</f>
        <v>#DIV/0!</v>
      </c>
      <c r="AR109" s="3" t="e">
        <f>IF(AND(R109=1,BH109=$O$24,'5. Trigger species (global)'!L112=lookups!$F$3,'6. Trigger species (at site)'!E114/('5. Trigger species (global)'!I112)&gt;=0.005),1,0)</f>
        <v>#N/A</v>
      </c>
      <c r="AS109" s="3" t="e">
        <f>IF(AND(R109=1,BH109=$O$24,'5. Trigger species (global)'!L112=lookups!$F$3,'6. Trigger species (at site)'!F114/('5. Trigger species (global)'!H112)&gt;=0.005),1,0)</f>
        <v>#N/A</v>
      </c>
      <c r="AT109" s="3" t="e">
        <f>IF(AND(R109=1,BH109=$O$24,'5. Trigger species (global)'!L112=lookups!$F$3,'6. Trigger species (at site)'!G114/('5. Trigger species (global)'!G112)&gt;=0.005),1,0)</f>
        <v>#N/A</v>
      </c>
      <c r="AU109" s="3" t="e">
        <f>IF(AND('6. Trigger species (at site)'!C114&gt;=5,BH109=$O$25,'5. Trigger species (global)'!L112=lookups!$F$3),1,0)</f>
        <v>#N/A</v>
      </c>
      <c r="AV109" s="3">
        <f>IF(AND(R109=1,'6. Trigger species (at site)'!Y114=1),1,0)</f>
        <v>0</v>
      </c>
      <c r="AW109" s="3" t="e">
        <f>IF(AND('6. Trigger species (at site)'!Z114=1,'6. Trigger species (at site)'!E114/('5. Trigger species (global)'!I112)&gt;=0.01,'5. Trigger species (global)'!F112=lookups!$H$9),1,0)</f>
        <v>#DIV/0!</v>
      </c>
      <c r="AX109" s="3" t="e">
        <f>IF(AND('6. Trigger species (at site)'!Z114=1,'6. Trigger species (at site)'!F114/('5. Trigger species (global)'!H112)&gt;=0.01,'5. Trigger species (global)'!F112=lookups!$H$9),1,0)</f>
        <v>#DIV/0!</v>
      </c>
      <c r="AY109" s="3" t="e">
        <f>IF(AND('6. Trigger species (at site)'!Z114=1,'6. Trigger species (at site)'!G114/('5. Trigger species (global)'!G112)&gt;=0.01,'5. Trigger species (global)'!F112=lookups!$H$9),1,0)</f>
        <v>#DIV/0!</v>
      </c>
      <c r="AZ109" s="3">
        <f>IF(AND('6. Trigger species (at site)'!Z114=1,'6. Trigger species (at site)'!AA114=1,'5. Trigger species (global)'!F112=lookups!$H$9),1,0)</f>
        <v>0</v>
      </c>
      <c r="BA109" s="3" t="e">
        <f>IF(AND('6. Trigger species (at site)'!L114=lookups!$G$41,'6. Trigger species (at site)'!D114=lookups!$H$9,('6. Trigger species (at site)'!E114/('5. Trigger species (global)'!I112))&gt;=0.1),1,0)</f>
        <v>#DIV/0!</v>
      </c>
      <c r="BB109" s="3" t="e">
        <f>IF(AND('6. Trigger species (at site)'!L114=lookups!$G$41,'6. Trigger species (at site)'!D114=lookups!$H$9,('6. Trigger species (at site)'!F114/('5. Trigger species (global)'!H112))&gt;=0.1),1,0)</f>
        <v>#DIV/0!</v>
      </c>
      <c r="BC109" s="3" t="e">
        <f>IF(AND('6. Trigger species (at site)'!L114=lookups!$G$41,'6. Trigger species (at site)'!D114=lookups!$H$9,('6. Trigger species (at site)'!G114/('5. Trigger species (global)'!G112))&gt;=0.1),1,0)</f>
        <v>#DIV/0!</v>
      </c>
      <c r="BD109" s="3" t="e">
        <f>IF(AND('6. Trigger species (at site)'!L114=lookups!$G$42,'6. Trigger species (at site)'!D114=lookups!$H$9,('6. Trigger species (at site)'!E114/('5. Trigger species (global)'!I112))&gt;=0.1),1,0)</f>
        <v>#DIV/0!</v>
      </c>
      <c r="BE109" s="3" t="e">
        <f>IF(AND('6. Trigger species (at site)'!L114=lookups!$G$42,'6. Trigger species (at site)'!D114=lookups!$H$9,('6. Trigger species (at site)'!F114/('5. Trigger species (global)'!H112))&gt;=0.1),1,0)</f>
        <v>#DIV/0!</v>
      </c>
      <c r="BF109" s="3" t="e">
        <f>IF(AND('6. Trigger species (at site)'!L114=lookups!$G$42,'6. Trigger species (at site)'!D114=lookups!$H$9,('6. Trigger species (at site)'!G114/('5. Trigger species (global)'!G112))&gt;=0.1),1,0)</f>
        <v>#DIV/0!</v>
      </c>
      <c r="BG109" s="3">
        <f>'5. Trigger species (global)'!C112</f>
        <v>0</v>
      </c>
      <c r="BH109" s="3" t="e">
        <f t="shared" si="17"/>
        <v>#N/A</v>
      </c>
    </row>
    <row r="110" spans="1:87" x14ac:dyDescent="0.25">
      <c r="A110" s="3" t="s">
        <v>129</v>
      </c>
      <c r="E110" s="132" t="s">
        <v>874</v>
      </c>
      <c r="R110" s="3">
        <f>'6. Trigger species (at site)'!X115</f>
        <v>0</v>
      </c>
      <c r="S110" s="3">
        <f>IF(OR('5. Trigger species (global)'!D113=lookups!$E$43,'5. Trigger species (global)'!D113=lookups!$E$44),1,0)</f>
        <v>0</v>
      </c>
      <c r="T110" s="3">
        <f>IF('5. Trigger species (global)'!D113=lookups!$E$42,1,0)</f>
        <v>0</v>
      </c>
      <c r="U110" s="3">
        <f>IF(AND(S110=1,'5. Trigger species (global)'!$E$5=lookups!$H$3),1,0)</f>
        <v>0</v>
      </c>
      <c r="V110" s="3">
        <f>IF(AND(T110=1,'5. Trigger species (global)'!$E$5=lookups!$H$3),1,0)</f>
        <v>0</v>
      </c>
      <c r="W110" s="3" t="e">
        <f>IF(AND(S110=1,('6. Trigger species (at site)'!E115/(('5. Trigger species (global)'!I113))&gt;=0.005),'6. Trigger species (at site)'!C115&gt;4),1,0)</f>
        <v>#DIV/0!</v>
      </c>
      <c r="X110" s="28" t="e">
        <f>IF(AND(S110=1,('6. Trigger species (at site)'!F115/(('5. Trigger species (global)'!H113))&gt;=0.005),'6. Trigger species (at site)'!C115&gt;4),1,0)</f>
        <v>#DIV/0!</v>
      </c>
      <c r="Y110" s="3" t="e">
        <f>IF(AND(S110=1,('6. Trigger species (at site)'!G115/('5. Trigger species (global)'!G113)&gt;=0.005),'6. Trigger species (at site)'!C115&gt;4),1,0)</f>
        <v>#DIV/0!</v>
      </c>
      <c r="Z110" s="28" t="e">
        <f>IF(AND(T110=1,('6. Trigger species (at site)'!E115/('5. Trigger species (global)'!I113)&gt;=0.01),'6. Trigger species (at site)'!C115&gt;9),1,0)</f>
        <v>#DIV/0!</v>
      </c>
      <c r="AA110" s="28" t="e">
        <f>IF(AND(T110=1,('6. Trigger species (at site)'!F115/('5. Trigger species (global)'!H113)&gt;=0.01),'6. Trigger species (at site)'!C115&gt;9),1,0)</f>
        <v>#DIV/0!</v>
      </c>
      <c r="AB110" s="28" t="e">
        <f>IF(AND(T110=1,('6. Trigger species (at site)'!G115/('5. Trigger species (global)'!G113)&gt;=0.01),'6. Trigger species (at site)'!C115&gt;9),1,0)</f>
        <v>#DIV/0!</v>
      </c>
      <c r="AC110" s="3" t="e">
        <f>IF(AND(S110=1,('6. Trigger species (at site)'!E115/('5. Trigger species (global)'!I113)&gt;=0.001),'6. Trigger species (at site)'!C115&gt;4,'5. Trigger species (global)'!E113=lookups!$F$3),1,0)</f>
        <v>#DIV/0!</v>
      </c>
      <c r="AD110" s="28" t="e">
        <f>IF(AND(S110=1,('6. Trigger species (at site)'!F115/('5. Trigger species (global)'!H113)&gt;=0.001),'6. Trigger species (at site)'!D115&gt;4,'5. Trigger species (global)'!E113=lookups!$F$3),1,0)</f>
        <v>#DIV/0!</v>
      </c>
      <c r="AE110" s="3" t="e">
        <f>IF(AND(S110=1,('6. Trigger species (at site)'!G115/('5. Trigger species (global)'!G113)&gt;=0.001),'6. Trigger species (at site)'!C115&gt;4,'5. Trigger species (global)'!E113=lookups!$F$3),1,0)</f>
        <v>#DIV/0!</v>
      </c>
      <c r="AF110" s="28" t="e">
        <f>IF(AND(T110=1,('6. Trigger species (at site)'!E115/('5. Trigger species (global)'!I113)&gt;=0.002),'6. Trigger species (at site)'!C115&gt;9,'5. Trigger species (global)'!E113=lookups!$F$3),1,0)</f>
        <v>#DIV/0!</v>
      </c>
      <c r="AG110" s="28" t="e">
        <f>IF(AND(T110=1,('6. Trigger species (at site)'!F115/('5. Trigger species (global)'!H113)&gt;=0.002),'6. Trigger species (at site)'!D115&gt;9,'5. Trigger species (global)'!E113=lookups!$F$3),1,0)</f>
        <v>#DIV/0!</v>
      </c>
      <c r="AH110" s="28" t="e">
        <f>IF(AND(T110=1,('6. Trigger species (at site)'!G115/('5. Trigger species (global)'!G113)&gt;=0.002),'6. Trigger species (at site)'!C115&gt;9,'5. Trigger species (global)'!E113=lookups!$F$3),1,0)</f>
        <v>#DIV/0!</v>
      </c>
      <c r="AI110" s="3" t="e">
        <f>IF(AND(S110=1,('6. Trigger species (at site)'!E115/('5. Trigger species (global)'!I113)&gt;=0.95)),1,0)</f>
        <v>#DIV/0!</v>
      </c>
      <c r="AJ110" s="3" t="e">
        <f>IF(AND(S110=1,('6. Trigger species (at site)'!F115/('5. Trigger species (global)'!H113)&gt;=0.95)),1,0)</f>
        <v>#DIV/0!</v>
      </c>
      <c r="AK110" s="3" t="e">
        <f>IF(AND(S110=1,('6. Trigger species (at site)'!G115/('5. Trigger species (global)'!G113)&gt;=0.95)),1,0)</f>
        <v>#DIV/0!</v>
      </c>
      <c r="AL110" s="3" t="e">
        <f>IF(AND('6. Trigger species (at site)'!E115/('5. Trigger species (global)'!I113)&gt;=0.1,'6. Trigger species (at site)'!C115&gt;9,$R110=1),1,0)</f>
        <v>#DIV/0!</v>
      </c>
      <c r="AM110" s="3" t="e">
        <f>IF(AND('6. Trigger species (at site)'!F115/('5. Trigger species (global)'!H113)&gt;=0.1,'6. Trigger species (at site)'!D115&gt;9,$R110=1),1,0)</f>
        <v>#DIV/0!</v>
      </c>
      <c r="AN110" s="3" t="e">
        <f>IF(AND('6. Trigger species (at site)'!G115/('5. Trigger species (global)'!G113)&gt;=0.1,'6. Trigger species (at site)'!C115&gt;9,R110=1),1,0)</f>
        <v>#DIV/0!</v>
      </c>
      <c r="AO110" s="3" t="e">
        <f>IF(AND('5. Trigger species (global)'!$K113=lookups!$F$3,'6. Trigger species (at site)'!E115/('5. Trigger species (global)'!I113)&gt;=0.01,R110=1),1,0)</f>
        <v>#DIV/0!</v>
      </c>
      <c r="AP110" s="3" t="e">
        <f>IF(AND('5. Trigger species (global)'!$K113=lookups!$F$3,'6. Trigger species (at site)'!F115/('5. Trigger species (global)'!H113)&gt;=0.01,R110=1),1,0)</f>
        <v>#DIV/0!</v>
      </c>
      <c r="AQ110" s="3" t="e">
        <f>IF(AND('5. Trigger species (global)'!$K113=lookups!$F$3,'6. Trigger species (at site)'!G115/('5. Trigger species (global)'!G113)&gt;=0.01,R110=1),1,0)</f>
        <v>#DIV/0!</v>
      </c>
      <c r="AR110" s="3" t="e">
        <f>IF(AND(R110=1,BH110=$O$24,'5. Trigger species (global)'!L113=lookups!$F$3,'6. Trigger species (at site)'!E115/('5. Trigger species (global)'!I113)&gt;=0.005),1,0)</f>
        <v>#N/A</v>
      </c>
      <c r="AS110" s="3" t="e">
        <f>IF(AND(R110=1,BH110=$O$24,'5. Trigger species (global)'!L113=lookups!$F$3,'6. Trigger species (at site)'!F115/('5. Trigger species (global)'!H113)&gt;=0.005),1,0)</f>
        <v>#N/A</v>
      </c>
      <c r="AT110" s="3" t="e">
        <f>IF(AND(R110=1,BH110=$O$24,'5. Trigger species (global)'!L113=lookups!$F$3,'6. Trigger species (at site)'!G115/('5. Trigger species (global)'!G113)&gt;=0.005),1,0)</f>
        <v>#N/A</v>
      </c>
      <c r="AU110" s="3" t="e">
        <f>IF(AND('6. Trigger species (at site)'!C115&gt;=5,BH110=$O$25,'5. Trigger species (global)'!L113=lookups!$F$3),1,0)</f>
        <v>#N/A</v>
      </c>
      <c r="AV110" s="3">
        <f>IF(AND(R110=1,'6. Trigger species (at site)'!Y115=1),1,0)</f>
        <v>0</v>
      </c>
      <c r="AW110" s="3" t="e">
        <f>IF(AND('6. Trigger species (at site)'!Z115=1,'6. Trigger species (at site)'!E115/('5. Trigger species (global)'!I113)&gt;=0.01,'5. Trigger species (global)'!F113=lookups!$H$9),1,0)</f>
        <v>#DIV/0!</v>
      </c>
      <c r="AX110" s="3" t="e">
        <f>IF(AND('6. Trigger species (at site)'!Z115=1,'6. Trigger species (at site)'!F115/('5. Trigger species (global)'!H113)&gt;=0.01,'5. Trigger species (global)'!F113=lookups!$H$9),1,0)</f>
        <v>#DIV/0!</v>
      </c>
      <c r="AY110" s="3" t="e">
        <f>IF(AND('6. Trigger species (at site)'!Z115=1,'6. Trigger species (at site)'!G115/('5. Trigger species (global)'!G113)&gt;=0.01,'5. Trigger species (global)'!F113=lookups!$H$9),1,0)</f>
        <v>#DIV/0!</v>
      </c>
      <c r="AZ110" s="3">
        <f>IF(AND('6. Trigger species (at site)'!Z115=1,'6. Trigger species (at site)'!AA115=1,'5. Trigger species (global)'!F113=lookups!$H$9),1,0)</f>
        <v>0</v>
      </c>
      <c r="BA110" s="3" t="e">
        <f>IF(AND('6. Trigger species (at site)'!L115=lookups!$G$41,'6. Trigger species (at site)'!D115=lookups!$H$9,('6. Trigger species (at site)'!E115/('5. Trigger species (global)'!I113))&gt;=0.1),1,0)</f>
        <v>#DIV/0!</v>
      </c>
      <c r="BB110" s="3" t="e">
        <f>IF(AND('6. Trigger species (at site)'!L115=lookups!$G$41,'6. Trigger species (at site)'!D115=lookups!$H$9,('6. Trigger species (at site)'!F115/('5. Trigger species (global)'!H113))&gt;=0.1),1,0)</f>
        <v>#DIV/0!</v>
      </c>
      <c r="BC110" s="3" t="e">
        <f>IF(AND('6. Trigger species (at site)'!L115=lookups!$G$41,'6. Trigger species (at site)'!D115=lookups!$H$9,('6. Trigger species (at site)'!G115/('5. Trigger species (global)'!G113))&gt;=0.1),1,0)</f>
        <v>#DIV/0!</v>
      </c>
      <c r="BD110" s="3" t="e">
        <f>IF(AND('6. Trigger species (at site)'!L115=lookups!$G$42,'6. Trigger species (at site)'!D115=lookups!$H$9,('6. Trigger species (at site)'!E115/('5. Trigger species (global)'!I113))&gt;=0.1),1,0)</f>
        <v>#DIV/0!</v>
      </c>
      <c r="BE110" s="3" t="e">
        <f>IF(AND('6. Trigger species (at site)'!L115=lookups!$G$42,'6. Trigger species (at site)'!D115=lookups!$H$9,('6. Trigger species (at site)'!F115/('5. Trigger species (global)'!H113))&gt;=0.1),1,0)</f>
        <v>#DIV/0!</v>
      </c>
      <c r="BF110" s="3" t="e">
        <f>IF(AND('6. Trigger species (at site)'!L115=lookups!$G$42,'6. Trigger species (at site)'!D115=lookups!$H$9,('6. Trigger species (at site)'!G115/('5. Trigger species (global)'!G113))&gt;=0.1),1,0)</f>
        <v>#DIV/0!</v>
      </c>
      <c r="BG110" s="3">
        <f>'5. Trigger species (global)'!C113</f>
        <v>0</v>
      </c>
      <c r="BH110" s="3" t="e">
        <f t="shared" si="17"/>
        <v>#N/A</v>
      </c>
    </row>
    <row r="111" spans="1:87" x14ac:dyDescent="0.25">
      <c r="A111" s="3" t="s">
        <v>130</v>
      </c>
      <c r="E111" s="132" t="s">
        <v>875</v>
      </c>
      <c r="R111" s="3">
        <f>'6. Trigger species (at site)'!X116</f>
        <v>0</v>
      </c>
      <c r="S111" s="3">
        <f>IF(OR('5. Trigger species (global)'!D114=lookups!$E$43,'5. Trigger species (global)'!D114=lookups!$E$44),1,0)</f>
        <v>0</v>
      </c>
      <c r="T111" s="3">
        <f>IF('5. Trigger species (global)'!D114=lookups!$E$42,1,0)</f>
        <v>0</v>
      </c>
      <c r="U111" s="3">
        <f>IF(AND(S111=1,'5. Trigger species (global)'!$E$5=lookups!$H$3),1,0)</f>
        <v>0</v>
      </c>
      <c r="V111" s="3">
        <f>IF(AND(T111=1,'5. Trigger species (global)'!$E$5=lookups!$H$3),1,0)</f>
        <v>0</v>
      </c>
      <c r="W111" s="3" t="e">
        <f>IF(AND(S111=1,('6. Trigger species (at site)'!E116/(('5. Trigger species (global)'!I114))&gt;=0.005),'6. Trigger species (at site)'!C116&gt;4),1,0)</f>
        <v>#DIV/0!</v>
      </c>
      <c r="X111" s="28" t="e">
        <f>IF(AND(S111=1,('6. Trigger species (at site)'!F116/(('5. Trigger species (global)'!H114))&gt;=0.005),'6. Trigger species (at site)'!C116&gt;4),1,0)</f>
        <v>#DIV/0!</v>
      </c>
      <c r="Y111" s="3" t="e">
        <f>IF(AND(S111=1,('6. Trigger species (at site)'!G116/('5. Trigger species (global)'!G114)&gt;=0.005),'6. Trigger species (at site)'!C116&gt;4),1,0)</f>
        <v>#DIV/0!</v>
      </c>
      <c r="Z111" s="28" t="e">
        <f>IF(AND(T111=1,('6. Trigger species (at site)'!E116/('5. Trigger species (global)'!I114)&gt;=0.01),'6. Trigger species (at site)'!C116&gt;9),1,0)</f>
        <v>#DIV/0!</v>
      </c>
      <c r="AA111" s="28" t="e">
        <f>IF(AND(T111=1,('6. Trigger species (at site)'!F116/('5. Trigger species (global)'!H114)&gt;=0.01),'6. Trigger species (at site)'!C116&gt;9),1,0)</f>
        <v>#DIV/0!</v>
      </c>
      <c r="AB111" s="28" t="e">
        <f>IF(AND(T111=1,('6. Trigger species (at site)'!G116/('5. Trigger species (global)'!G114)&gt;=0.01),'6. Trigger species (at site)'!C116&gt;9),1,0)</f>
        <v>#DIV/0!</v>
      </c>
      <c r="AC111" s="3" t="e">
        <f>IF(AND(S111=1,('6. Trigger species (at site)'!E116/('5. Trigger species (global)'!I114)&gt;=0.001),'6. Trigger species (at site)'!C116&gt;4,'5. Trigger species (global)'!E114=lookups!$F$3),1,0)</f>
        <v>#DIV/0!</v>
      </c>
      <c r="AD111" s="28" t="e">
        <f>IF(AND(S111=1,('6. Trigger species (at site)'!F116/('5. Trigger species (global)'!H114)&gt;=0.001),'6. Trigger species (at site)'!D116&gt;4,'5. Trigger species (global)'!E114=lookups!$F$3),1,0)</f>
        <v>#DIV/0!</v>
      </c>
      <c r="AE111" s="3" t="e">
        <f>IF(AND(S111=1,('6. Trigger species (at site)'!G116/('5. Trigger species (global)'!G114)&gt;=0.001),'6. Trigger species (at site)'!C116&gt;4,'5. Trigger species (global)'!E114=lookups!$F$3),1,0)</f>
        <v>#DIV/0!</v>
      </c>
      <c r="AF111" s="28" t="e">
        <f>IF(AND(T111=1,('6. Trigger species (at site)'!E116/('5. Trigger species (global)'!I114)&gt;=0.002),'6. Trigger species (at site)'!C116&gt;9,'5. Trigger species (global)'!E114=lookups!$F$3),1,0)</f>
        <v>#DIV/0!</v>
      </c>
      <c r="AG111" s="28" t="e">
        <f>IF(AND(T111=1,('6. Trigger species (at site)'!F116/('5. Trigger species (global)'!H114)&gt;=0.002),'6. Trigger species (at site)'!D116&gt;9,'5. Trigger species (global)'!E114=lookups!$F$3),1,0)</f>
        <v>#DIV/0!</v>
      </c>
      <c r="AH111" s="28" t="e">
        <f>IF(AND(T111=1,('6. Trigger species (at site)'!G116/('5. Trigger species (global)'!G114)&gt;=0.002),'6. Trigger species (at site)'!C116&gt;9,'5. Trigger species (global)'!E114=lookups!$F$3),1,0)</f>
        <v>#DIV/0!</v>
      </c>
      <c r="AI111" s="3" t="e">
        <f>IF(AND(S111=1,('6. Trigger species (at site)'!E116/('5. Trigger species (global)'!I114)&gt;=0.95)),1,0)</f>
        <v>#DIV/0!</v>
      </c>
      <c r="AJ111" s="3" t="e">
        <f>IF(AND(S111=1,('6. Trigger species (at site)'!F116/('5. Trigger species (global)'!H114)&gt;=0.95)),1,0)</f>
        <v>#DIV/0!</v>
      </c>
      <c r="AK111" s="3" t="e">
        <f>IF(AND(S111=1,('6. Trigger species (at site)'!G116/('5. Trigger species (global)'!G114)&gt;=0.95)),1,0)</f>
        <v>#DIV/0!</v>
      </c>
      <c r="AL111" s="3" t="e">
        <f>IF(AND('6. Trigger species (at site)'!E116/('5. Trigger species (global)'!I114)&gt;=0.1,'6. Trigger species (at site)'!C116&gt;9,$R111=1),1,0)</f>
        <v>#DIV/0!</v>
      </c>
      <c r="AM111" s="3" t="e">
        <f>IF(AND('6. Trigger species (at site)'!F116/('5. Trigger species (global)'!H114)&gt;=0.1,'6. Trigger species (at site)'!D116&gt;9,$R111=1),1,0)</f>
        <v>#DIV/0!</v>
      </c>
      <c r="AN111" s="3" t="e">
        <f>IF(AND('6. Trigger species (at site)'!G116/('5. Trigger species (global)'!G114)&gt;=0.1,'6. Trigger species (at site)'!C116&gt;9,R111=1),1,0)</f>
        <v>#DIV/0!</v>
      </c>
      <c r="AO111" s="3" t="e">
        <f>IF(AND('5. Trigger species (global)'!$K114=lookups!$F$3,'6. Trigger species (at site)'!E116/('5. Trigger species (global)'!I114)&gt;=0.01,R111=1),1,0)</f>
        <v>#DIV/0!</v>
      </c>
      <c r="AP111" s="3" t="e">
        <f>IF(AND('5. Trigger species (global)'!$K114=lookups!$F$3,'6. Trigger species (at site)'!F116/('5. Trigger species (global)'!H114)&gt;=0.01,R111=1),1,0)</f>
        <v>#DIV/0!</v>
      </c>
      <c r="AQ111" s="3" t="e">
        <f>IF(AND('5. Trigger species (global)'!$K114=lookups!$F$3,'6. Trigger species (at site)'!G116/('5. Trigger species (global)'!G114)&gt;=0.01,R111=1),1,0)</f>
        <v>#DIV/0!</v>
      </c>
      <c r="AR111" s="3" t="e">
        <f>IF(AND(R111=1,BH111=$O$24,'5. Trigger species (global)'!L114=lookups!$F$3,'6. Trigger species (at site)'!E116/('5. Trigger species (global)'!I114)&gt;=0.005),1,0)</f>
        <v>#N/A</v>
      </c>
      <c r="AS111" s="3" t="e">
        <f>IF(AND(R111=1,BH111=$O$24,'5. Trigger species (global)'!L114=lookups!$F$3,'6. Trigger species (at site)'!F116/('5. Trigger species (global)'!H114)&gt;=0.005),1,0)</f>
        <v>#N/A</v>
      </c>
      <c r="AT111" s="3" t="e">
        <f>IF(AND(R111=1,BH111=$O$24,'5. Trigger species (global)'!L114=lookups!$F$3,'6. Trigger species (at site)'!G116/('5. Trigger species (global)'!G114)&gt;=0.005),1,0)</f>
        <v>#N/A</v>
      </c>
      <c r="AU111" s="3" t="e">
        <f>IF(AND('6. Trigger species (at site)'!C116&gt;=5,BH111=$O$25,'5. Trigger species (global)'!L114=lookups!$F$3),1,0)</f>
        <v>#N/A</v>
      </c>
      <c r="AV111" s="3">
        <f>IF(AND(R111=1,'6. Trigger species (at site)'!Y116=1),1,0)</f>
        <v>0</v>
      </c>
      <c r="AW111" s="3" t="e">
        <f>IF(AND('6. Trigger species (at site)'!Z116=1,'6. Trigger species (at site)'!E116/('5. Trigger species (global)'!I114)&gt;=0.01,'5. Trigger species (global)'!F114=lookups!$H$9),1,0)</f>
        <v>#DIV/0!</v>
      </c>
      <c r="AX111" s="3" t="e">
        <f>IF(AND('6. Trigger species (at site)'!Z116=1,'6. Trigger species (at site)'!F116/('5. Trigger species (global)'!H114)&gt;=0.01,'5. Trigger species (global)'!F114=lookups!$H$9),1,0)</f>
        <v>#DIV/0!</v>
      </c>
      <c r="AY111" s="3" t="e">
        <f>IF(AND('6. Trigger species (at site)'!Z116=1,'6. Trigger species (at site)'!G116/('5. Trigger species (global)'!G114)&gt;=0.01,'5. Trigger species (global)'!F114=lookups!$H$9),1,0)</f>
        <v>#DIV/0!</v>
      </c>
      <c r="AZ111" s="3">
        <f>IF(AND('6. Trigger species (at site)'!Z116=1,'6. Trigger species (at site)'!AA116=1,'5. Trigger species (global)'!F114=lookups!$H$9),1,0)</f>
        <v>0</v>
      </c>
      <c r="BA111" s="3" t="e">
        <f>IF(AND('6. Trigger species (at site)'!L116=lookups!$G$41,'6. Trigger species (at site)'!D116=lookups!$H$9,('6. Trigger species (at site)'!E116/('5. Trigger species (global)'!I114))&gt;=0.1),1,0)</f>
        <v>#DIV/0!</v>
      </c>
      <c r="BB111" s="3" t="e">
        <f>IF(AND('6. Trigger species (at site)'!L116=lookups!$G$41,'6. Trigger species (at site)'!D116=lookups!$H$9,('6. Trigger species (at site)'!F116/('5. Trigger species (global)'!H114))&gt;=0.1),1,0)</f>
        <v>#DIV/0!</v>
      </c>
      <c r="BC111" s="3" t="e">
        <f>IF(AND('6. Trigger species (at site)'!L116=lookups!$G$41,'6. Trigger species (at site)'!D116=lookups!$H$9,('6. Trigger species (at site)'!G116/('5. Trigger species (global)'!G114))&gt;=0.1),1,0)</f>
        <v>#DIV/0!</v>
      </c>
      <c r="BD111" s="3" t="e">
        <f>IF(AND('6. Trigger species (at site)'!L116=lookups!$G$42,'6. Trigger species (at site)'!D116=lookups!$H$9,('6. Trigger species (at site)'!E116/('5. Trigger species (global)'!I114))&gt;=0.1),1,0)</f>
        <v>#DIV/0!</v>
      </c>
      <c r="BE111" s="3" t="e">
        <f>IF(AND('6. Trigger species (at site)'!L116=lookups!$G$42,'6. Trigger species (at site)'!D116=lookups!$H$9,('6. Trigger species (at site)'!F116/('5. Trigger species (global)'!H114))&gt;=0.1),1,0)</f>
        <v>#DIV/0!</v>
      </c>
      <c r="BF111" s="3" t="e">
        <f>IF(AND('6. Trigger species (at site)'!L116=lookups!$G$42,'6. Trigger species (at site)'!D116=lookups!$H$9,('6. Trigger species (at site)'!G116/('5. Trigger species (global)'!G114))&gt;=0.1),1,0)</f>
        <v>#DIV/0!</v>
      </c>
      <c r="BG111" s="3">
        <f>'5. Trigger species (global)'!C114</f>
        <v>0</v>
      </c>
      <c r="BH111" s="3" t="e">
        <f t="shared" si="17"/>
        <v>#N/A</v>
      </c>
    </row>
    <row r="112" spans="1:87" x14ac:dyDescent="0.25">
      <c r="A112" s="3" t="s">
        <v>131</v>
      </c>
      <c r="E112" s="132" t="s">
        <v>876</v>
      </c>
      <c r="R112" s="3">
        <f>'6. Trigger species (at site)'!X117</f>
        <v>0</v>
      </c>
      <c r="S112" s="3">
        <f>IF(OR('5. Trigger species (global)'!D115=lookups!$E$43,'5. Trigger species (global)'!D115=lookups!$E$44),1,0)</f>
        <v>0</v>
      </c>
      <c r="T112" s="3">
        <f>IF('5. Trigger species (global)'!D115=lookups!$E$42,1,0)</f>
        <v>0</v>
      </c>
      <c r="U112" s="3">
        <f>IF(AND(S112=1,'5. Trigger species (global)'!$E$5=lookups!$H$3),1,0)</f>
        <v>0</v>
      </c>
      <c r="V112" s="3">
        <f>IF(AND(T112=1,'5. Trigger species (global)'!$E$5=lookups!$H$3),1,0)</f>
        <v>0</v>
      </c>
      <c r="W112" s="3" t="e">
        <f>IF(AND(S112=1,('6. Trigger species (at site)'!E117/(('5. Trigger species (global)'!I115))&gt;=0.005),'6. Trigger species (at site)'!C117&gt;4),1,0)</f>
        <v>#DIV/0!</v>
      </c>
      <c r="X112" s="28" t="e">
        <f>IF(AND(S112=1,('6. Trigger species (at site)'!F117/(('5. Trigger species (global)'!H115))&gt;=0.005),'6. Trigger species (at site)'!C117&gt;4),1,0)</f>
        <v>#DIV/0!</v>
      </c>
      <c r="Y112" s="3" t="e">
        <f>IF(AND(S112=1,('6. Trigger species (at site)'!G117/('5. Trigger species (global)'!G115)&gt;=0.005),'6. Trigger species (at site)'!C117&gt;4),1,0)</f>
        <v>#DIV/0!</v>
      </c>
      <c r="Z112" s="28" t="e">
        <f>IF(AND(T112=1,('6. Trigger species (at site)'!E117/('5. Trigger species (global)'!I115)&gt;=0.01),'6. Trigger species (at site)'!C117&gt;9),1,0)</f>
        <v>#DIV/0!</v>
      </c>
      <c r="AA112" s="28" t="e">
        <f>IF(AND(T112=1,('6. Trigger species (at site)'!F117/('5. Trigger species (global)'!H115)&gt;=0.01),'6. Trigger species (at site)'!C117&gt;9),1,0)</f>
        <v>#DIV/0!</v>
      </c>
      <c r="AB112" s="28" t="e">
        <f>IF(AND(T112=1,('6. Trigger species (at site)'!G117/('5. Trigger species (global)'!G115)&gt;=0.01),'6. Trigger species (at site)'!C117&gt;9),1,0)</f>
        <v>#DIV/0!</v>
      </c>
      <c r="AC112" s="3" t="e">
        <f>IF(AND(S112=1,('6. Trigger species (at site)'!E117/('5. Trigger species (global)'!I115)&gt;=0.001),'6. Trigger species (at site)'!C117&gt;4,'5. Trigger species (global)'!E115=lookups!$F$3),1,0)</f>
        <v>#DIV/0!</v>
      </c>
      <c r="AD112" s="28" t="e">
        <f>IF(AND(S112=1,('6. Trigger species (at site)'!F117/('5. Trigger species (global)'!H115)&gt;=0.001),'6. Trigger species (at site)'!D117&gt;4,'5. Trigger species (global)'!E115=lookups!$F$3),1,0)</f>
        <v>#DIV/0!</v>
      </c>
      <c r="AE112" s="3" t="e">
        <f>IF(AND(S112=1,('6. Trigger species (at site)'!G117/('5. Trigger species (global)'!G115)&gt;=0.001),'6. Trigger species (at site)'!C117&gt;4,'5. Trigger species (global)'!E115=lookups!$F$3),1,0)</f>
        <v>#DIV/0!</v>
      </c>
      <c r="AF112" s="28" t="e">
        <f>IF(AND(T112=1,('6. Trigger species (at site)'!E117/('5. Trigger species (global)'!I115)&gt;=0.002),'6. Trigger species (at site)'!C117&gt;9,'5. Trigger species (global)'!E115=lookups!$F$3),1,0)</f>
        <v>#DIV/0!</v>
      </c>
      <c r="AG112" s="28" t="e">
        <f>IF(AND(T112=1,('6. Trigger species (at site)'!F117/('5. Trigger species (global)'!H115)&gt;=0.002),'6. Trigger species (at site)'!D117&gt;9,'5. Trigger species (global)'!E115=lookups!$F$3),1,0)</f>
        <v>#DIV/0!</v>
      </c>
      <c r="AH112" s="28" t="e">
        <f>IF(AND(T112=1,('6. Trigger species (at site)'!G117/('5. Trigger species (global)'!G115)&gt;=0.002),'6. Trigger species (at site)'!C117&gt;9,'5. Trigger species (global)'!E115=lookups!$F$3),1,0)</f>
        <v>#DIV/0!</v>
      </c>
      <c r="AI112" s="3" t="e">
        <f>IF(AND(S112=1,('6. Trigger species (at site)'!E117/('5. Trigger species (global)'!I115)&gt;=0.95)),1,0)</f>
        <v>#DIV/0!</v>
      </c>
      <c r="AJ112" s="3" t="e">
        <f>IF(AND(S112=1,('6. Trigger species (at site)'!F117/('5. Trigger species (global)'!H115)&gt;=0.95)),1,0)</f>
        <v>#DIV/0!</v>
      </c>
      <c r="AK112" s="3" t="e">
        <f>IF(AND(S112=1,('6. Trigger species (at site)'!G117/('5. Trigger species (global)'!G115)&gt;=0.95)),1,0)</f>
        <v>#DIV/0!</v>
      </c>
      <c r="AL112" s="3" t="e">
        <f>IF(AND('6. Trigger species (at site)'!E117/('5. Trigger species (global)'!I115)&gt;=0.1,'6. Trigger species (at site)'!C117&gt;9,$R112=1),1,0)</f>
        <v>#DIV/0!</v>
      </c>
      <c r="AM112" s="3" t="e">
        <f>IF(AND('6. Trigger species (at site)'!F117/('5. Trigger species (global)'!H115)&gt;=0.1,'6. Trigger species (at site)'!D117&gt;9,$R112=1),1,0)</f>
        <v>#DIV/0!</v>
      </c>
      <c r="AN112" s="3" t="e">
        <f>IF(AND('6. Trigger species (at site)'!G117/('5. Trigger species (global)'!G115)&gt;=0.1,'6. Trigger species (at site)'!C117&gt;9,R112=1),1,0)</f>
        <v>#DIV/0!</v>
      </c>
      <c r="AO112" s="3" t="e">
        <f>IF(AND('5. Trigger species (global)'!$K115=lookups!$F$3,'6. Trigger species (at site)'!E117/('5. Trigger species (global)'!I115)&gt;=0.01,R112=1),1,0)</f>
        <v>#DIV/0!</v>
      </c>
      <c r="AP112" s="3" t="e">
        <f>IF(AND('5. Trigger species (global)'!$K115=lookups!$F$3,'6. Trigger species (at site)'!F117/('5. Trigger species (global)'!H115)&gt;=0.01,R112=1),1,0)</f>
        <v>#DIV/0!</v>
      </c>
      <c r="AQ112" s="3" t="e">
        <f>IF(AND('5. Trigger species (global)'!$K115=lookups!$F$3,'6. Trigger species (at site)'!G117/('5. Trigger species (global)'!G115)&gt;=0.01,R112=1),1,0)</f>
        <v>#DIV/0!</v>
      </c>
      <c r="AR112" s="3" t="e">
        <f>IF(AND(R112=1,BH112=$O$24,'5. Trigger species (global)'!L115=lookups!$F$3,'6. Trigger species (at site)'!E117/('5. Trigger species (global)'!I115)&gt;=0.005),1,0)</f>
        <v>#N/A</v>
      </c>
      <c r="AS112" s="3" t="e">
        <f>IF(AND(R112=1,BH112=$O$24,'5. Trigger species (global)'!L115=lookups!$F$3,'6. Trigger species (at site)'!F117/('5. Trigger species (global)'!H115)&gt;=0.005),1,0)</f>
        <v>#N/A</v>
      </c>
      <c r="AT112" s="3" t="e">
        <f>IF(AND(R112=1,BH112=$O$24,'5. Trigger species (global)'!L115=lookups!$F$3,'6. Trigger species (at site)'!G117/('5. Trigger species (global)'!G115)&gt;=0.005),1,0)</f>
        <v>#N/A</v>
      </c>
      <c r="AU112" s="3" t="e">
        <f>IF(AND('6. Trigger species (at site)'!C117&gt;=5,BH112=$O$25,'5. Trigger species (global)'!L115=lookups!$F$3),1,0)</f>
        <v>#N/A</v>
      </c>
      <c r="AV112" s="3">
        <f>IF(AND(R112=1,'6. Trigger species (at site)'!Y117=1),1,0)</f>
        <v>0</v>
      </c>
      <c r="AW112" s="3" t="e">
        <f>IF(AND('6. Trigger species (at site)'!Z117=1,'6. Trigger species (at site)'!E117/('5. Trigger species (global)'!I115)&gt;=0.01,'5. Trigger species (global)'!F115=lookups!$H$9),1,0)</f>
        <v>#DIV/0!</v>
      </c>
      <c r="AX112" s="3" t="e">
        <f>IF(AND('6. Trigger species (at site)'!Z117=1,'6. Trigger species (at site)'!F117/('5. Trigger species (global)'!H115)&gt;=0.01,'5. Trigger species (global)'!F115=lookups!$H$9),1,0)</f>
        <v>#DIV/0!</v>
      </c>
      <c r="AY112" s="3" t="e">
        <f>IF(AND('6. Trigger species (at site)'!Z117=1,'6. Trigger species (at site)'!G117/('5. Trigger species (global)'!G115)&gt;=0.01,'5. Trigger species (global)'!F115=lookups!$H$9),1,0)</f>
        <v>#DIV/0!</v>
      </c>
      <c r="AZ112" s="3">
        <f>IF(AND('6. Trigger species (at site)'!Z117=1,'6. Trigger species (at site)'!AA117=1,'5. Trigger species (global)'!F115=lookups!$H$9),1,0)</f>
        <v>0</v>
      </c>
      <c r="BA112" s="3" t="e">
        <f>IF(AND('6. Trigger species (at site)'!L117=lookups!$G$41,'6. Trigger species (at site)'!D117=lookups!$H$9,('6. Trigger species (at site)'!E117/('5. Trigger species (global)'!I115))&gt;=0.1),1,0)</f>
        <v>#DIV/0!</v>
      </c>
      <c r="BB112" s="3" t="e">
        <f>IF(AND('6. Trigger species (at site)'!L117=lookups!$G$41,'6. Trigger species (at site)'!D117=lookups!$H$9,('6. Trigger species (at site)'!F117/('5. Trigger species (global)'!H115))&gt;=0.1),1,0)</f>
        <v>#DIV/0!</v>
      </c>
      <c r="BC112" s="3" t="e">
        <f>IF(AND('6. Trigger species (at site)'!L117=lookups!$G$41,'6. Trigger species (at site)'!D117=lookups!$H$9,('6. Trigger species (at site)'!G117/('5. Trigger species (global)'!G115))&gt;=0.1),1,0)</f>
        <v>#DIV/0!</v>
      </c>
      <c r="BD112" s="3" t="e">
        <f>IF(AND('6. Trigger species (at site)'!L117=lookups!$G$42,'6. Trigger species (at site)'!D117=lookups!$H$9,('6. Trigger species (at site)'!E117/('5. Trigger species (global)'!I115))&gt;=0.1),1,0)</f>
        <v>#DIV/0!</v>
      </c>
      <c r="BE112" s="3" t="e">
        <f>IF(AND('6. Trigger species (at site)'!L117=lookups!$G$42,'6. Trigger species (at site)'!D117=lookups!$H$9,('6. Trigger species (at site)'!F117/('5. Trigger species (global)'!H115))&gt;=0.1),1,0)</f>
        <v>#DIV/0!</v>
      </c>
      <c r="BF112" s="3" t="e">
        <f>IF(AND('6. Trigger species (at site)'!L117=lookups!$G$42,'6. Trigger species (at site)'!D117=lookups!$H$9,('6. Trigger species (at site)'!G117/('5. Trigger species (global)'!G115))&gt;=0.1),1,0)</f>
        <v>#DIV/0!</v>
      </c>
      <c r="BG112" s="3">
        <f>'5. Trigger species (global)'!C115</f>
        <v>0</v>
      </c>
      <c r="BH112" s="3" t="e">
        <f t="shared" si="17"/>
        <v>#N/A</v>
      </c>
    </row>
    <row r="113" spans="1:60" x14ac:dyDescent="0.25">
      <c r="A113" s="3" t="s">
        <v>132</v>
      </c>
      <c r="E113" s="132" t="s">
        <v>871</v>
      </c>
      <c r="R113" s="3">
        <f>'6. Trigger species (at site)'!X118</f>
        <v>0</v>
      </c>
      <c r="S113" s="3">
        <f>IF(OR('5. Trigger species (global)'!D116=lookups!$E$43,'5. Trigger species (global)'!D116=lookups!$E$44),1,0)</f>
        <v>0</v>
      </c>
      <c r="T113" s="3">
        <f>IF('5. Trigger species (global)'!D116=lookups!$E$42,1,0)</f>
        <v>0</v>
      </c>
      <c r="U113" s="3">
        <f>IF(AND(S113=1,'5. Trigger species (global)'!$E$5=lookups!$H$3),1,0)</f>
        <v>0</v>
      </c>
      <c r="V113" s="3">
        <f>IF(AND(T113=1,'5. Trigger species (global)'!$E$5=lookups!$H$3),1,0)</f>
        <v>0</v>
      </c>
      <c r="W113" s="3" t="e">
        <f>IF(AND(S113=1,('6. Trigger species (at site)'!E118/(('5. Trigger species (global)'!I116))&gt;=0.005),'6. Trigger species (at site)'!C118&gt;4),1,0)</f>
        <v>#DIV/0!</v>
      </c>
      <c r="X113" s="28" t="e">
        <f>IF(AND(S113=1,('6. Trigger species (at site)'!F118/(('5. Trigger species (global)'!H116))&gt;=0.005),'6. Trigger species (at site)'!C118&gt;4),1,0)</f>
        <v>#DIV/0!</v>
      </c>
      <c r="Y113" s="3" t="e">
        <f>IF(AND(S113=1,('6. Trigger species (at site)'!G118/('5. Trigger species (global)'!G116)&gt;=0.005),'6. Trigger species (at site)'!C118&gt;4),1,0)</f>
        <v>#DIV/0!</v>
      </c>
      <c r="Z113" s="28" t="e">
        <f>IF(AND(T113=1,('6. Trigger species (at site)'!E118/('5. Trigger species (global)'!I116)&gt;=0.01),'6. Trigger species (at site)'!C118&gt;9),1,0)</f>
        <v>#DIV/0!</v>
      </c>
      <c r="AA113" s="28" t="e">
        <f>IF(AND(T113=1,('6. Trigger species (at site)'!F118/('5. Trigger species (global)'!H116)&gt;=0.01),'6. Trigger species (at site)'!C118&gt;9),1,0)</f>
        <v>#DIV/0!</v>
      </c>
      <c r="AB113" s="28" t="e">
        <f>IF(AND(T113=1,('6. Trigger species (at site)'!G118/('5. Trigger species (global)'!G116)&gt;=0.01),'6. Trigger species (at site)'!C118&gt;9),1,0)</f>
        <v>#DIV/0!</v>
      </c>
      <c r="AC113" s="3" t="e">
        <f>IF(AND(S113=1,('6. Trigger species (at site)'!E118/('5. Trigger species (global)'!I116)&gt;=0.001),'6. Trigger species (at site)'!C118&gt;4,'5. Trigger species (global)'!E116=lookups!$F$3),1,0)</f>
        <v>#DIV/0!</v>
      </c>
      <c r="AD113" s="28" t="e">
        <f>IF(AND(S113=1,('6. Trigger species (at site)'!F118/('5. Trigger species (global)'!H116)&gt;=0.001),'6. Trigger species (at site)'!D118&gt;4,'5. Trigger species (global)'!E116=lookups!$F$3),1,0)</f>
        <v>#DIV/0!</v>
      </c>
      <c r="AE113" s="3" t="e">
        <f>IF(AND(S113=1,('6. Trigger species (at site)'!G118/('5. Trigger species (global)'!G116)&gt;=0.001),'6. Trigger species (at site)'!C118&gt;4,'5. Trigger species (global)'!E116=lookups!$F$3),1,0)</f>
        <v>#DIV/0!</v>
      </c>
      <c r="AF113" s="28" t="e">
        <f>IF(AND(T113=1,('6. Trigger species (at site)'!E118/('5. Trigger species (global)'!I116)&gt;=0.002),'6. Trigger species (at site)'!C118&gt;9,'5. Trigger species (global)'!E116=lookups!$F$3),1,0)</f>
        <v>#DIV/0!</v>
      </c>
      <c r="AG113" s="28" t="e">
        <f>IF(AND(T113=1,('6. Trigger species (at site)'!F118/('5. Trigger species (global)'!H116)&gt;=0.002),'6. Trigger species (at site)'!D118&gt;9,'5. Trigger species (global)'!E116=lookups!$F$3),1,0)</f>
        <v>#DIV/0!</v>
      </c>
      <c r="AH113" s="28" t="e">
        <f>IF(AND(T113=1,('6. Trigger species (at site)'!G118/('5. Trigger species (global)'!G116)&gt;=0.002),'6. Trigger species (at site)'!C118&gt;9,'5. Trigger species (global)'!E116=lookups!$F$3),1,0)</f>
        <v>#DIV/0!</v>
      </c>
      <c r="AI113" s="3" t="e">
        <f>IF(AND(S113=1,('6. Trigger species (at site)'!E118/('5. Trigger species (global)'!I116)&gt;=0.95)),1,0)</f>
        <v>#DIV/0!</v>
      </c>
      <c r="AJ113" s="3" t="e">
        <f>IF(AND(S113=1,('6. Trigger species (at site)'!F118/('5. Trigger species (global)'!H116)&gt;=0.95)),1,0)</f>
        <v>#DIV/0!</v>
      </c>
      <c r="AK113" s="3" t="e">
        <f>IF(AND(S113=1,('6. Trigger species (at site)'!G118/('5. Trigger species (global)'!G116)&gt;=0.95)),1,0)</f>
        <v>#DIV/0!</v>
      </c>
      <c r="AL113" s="3" t="e">
        <f>IF(AND('6. Trigger species (at site)'!E118/('5. Trigger species (global)'!I116)&gt;=0.1,'6. Trigger species (at site)'!C118&gt;9,$R113=1),1,0)</f>
        <v>#DIV/0!</v>
      </c>
      <c r="AM113" s="3" t="e">
        <f>IF(AND('6. Trigger species (at site)'!F118/('5. Trigger species (global)'!H116)&gt;=0.1,'6. Trigger species (at site)'!D118&gt;9,$R113=1),1,0)</f>
        <v>#DIV/0!</v>
      </c>
      <c r="AN113" s="3" t="e">
        <f>IF(AND('6. Trigger species (at site)'!G118/('5. Trigger species (global)'!G116)&gt;=0.1,'6. Trigger species (at site)'!C118&gt;9,R113=1),1,0)</f>
        <v>#DIV/0!</v>
      </c>
      <c r="AO113" s="3" t="e">
        <f>IF(AND('5. Trigger species (global)'!$K116=lookups!$F$3,'6. Trigger species (at site)'!E118/('5. Trigger species (global)'!I116)&gt;=0.01,R113=1),1,0)</f>
        <v>#DIV/0!</v>
      </c>
      <c r="AP113" s="3" t="e">
        <f>IF(AND('5. Trigger species (global)'!$K116=lookups!$F$3,'6. Trigger species (at site)'!F118/('5. Trigger species (global)'!H116)&gt;=0.01,R113=1),1,0)</f>
        <v>#DIV/0!</v>
      </c>
      <c r="AQ113" s="3" t="e">
        <f>IF(AND('5. Trigger species (global)'!$K116=lookups!$F$3,'6. Trigger species (at site)'!G118/('5. Trigger species (global)'!G116)&gt;=0.01,R113=1),1,0)</f>
        <v>#DIV/0!</v>
      </c>
      <c r="AR113" s="3" t="e">
        <f>IF(AND(R113=1,BH113=$O$24,'5. Trigger species (global)'!L116=lookups!$F$3,'6. Trigger species (at site)'!E118/('5. Trigger species (global)'!I116)&gt;=0.005),1,0)</f>
        <v>#N/A</v>
      </c>
      <c r="AS113" s="3" t="e">
        <f>IF(AND(R113=1,BH113=$O$24,'5. Trigger species (global)'!L116=lookups!$F$3,'6. Trigger species (at site)'!F118/('5. Trigger species (global)'!H116)&gt;=0.005),1,0)</f>
        <v>#N/A</v>
      </c>
      <c r="AT113" s="3" t="e">
        <f>IF(AND(R113=1,BH113=$O$24,'5. Trigger species (global)'!L116=lookups!$F$3,'6. Trigger species (at site)'!G118/('5. Trigger species (global)'!G116)&gt;=0.005),1,0)</f>
        <v>#N/A</v>
      </c>
      <c r="AU113" s="3" t="e">
        <f>IF(AND('6. Trigger species (at site)'!C118&gt;=5,BH113=$O$25,'5. Trigger species (global)'!L116=lookups!$F$3),1,0)</f>
        <v>#N/A</v>
      </c>
      <c r="AV113" s="3">
        <f>IF(AND(R113=1,'6. Trigger species (at site)'!Y118=1),1,0)</f>
        <v>0</v>
      </c>
      <c r="AW113" s="3" t="e">
        <f>IF(AND('6. Trigger species (at site)'!Z118=1,'6. Trigger species (at site)'!E118/('5. Trigger species (global)'!I116)&gt;=0.01,'5. Trigger species (global)'!F116=lookups!$H$9),1,0)</f>
        <v>#DIV/0!</v>
      </c>
      <c r="AX113" s="3" t="e">
        <f>IF(AND('6. Trigger species (at site)'!Z118=1,'6. Trigger species (at site)'!F118/('5. Trigger species (global)'!H116)&gt;=0.01,'5. Trigger species (global)'!F116=lookups!$H$9),1,0)</f>
        <v>#DIV/0!</v>
      </c>
      <c r="AY113" s="3" t="e">
        <f>IF(AND('6. Trigger species (at site)'!Z118=1,'6. Trigger species (at site)'!G118/('5. Trigger species (global)'!G116)&gt;=0.01,'5. Trigger species (global)'!F116=lookups!$H$9),1,0)</f>
        <v>#DIV/0!</v>
      </c>
      <c r="AZ113" s="3">
        <f>IF(AND('6. Trigger species (at site)'!Z118=1,'6. Trigger species (at site)'!AA118=1,'5. Trigger species (global)'!F116=lookups!$H$9),1,0)</f>
        <v>0</v>
      </c>
      <c r="BA113" s="3" t="e">
        <f>IF(AND('6. Trigger species (at site)'!L118=lookups!$G$41,'6. Trigger species (at site)'!D118=lookups!$H$9,('6. Trigger species (at site)'!E118/('5. Trigger species (global)'!I116))&gt;=0.1),1,0)</f>
        <v>#DIV/0!</v>
      </c>
      <c r="BB113" s="3" t="e">
        <f>IF(AND('6. Trigger species (at site)'!L118=lookups!$G$41,'6. Trigger species (at site)'!D118=lookups!$H$9,('6. Trigger species (at site)'!F118/('5. Trigger species (global)'!H116))&gt;=0.1),1,0)</f>
        <v>#DIV/0!</v>
      </c>
      <c r="BC113" s="3" t="e">
        <f>IF(AND('6. Trigger species (at site)'!L118=lookups!$G$41,'6. Trigger species (at site)'!D118=lookups!$H$9,('6. Trigger species (at site)'!G118/('5. Trigger species (global)'!G116))&gt;=0.1),1,0)</f>
        <v>#DIV/0!</v>
      </c>
      <c r="BD113" s="3" t="e">
        <f>IF(AND('6. Trigger species (at site)'!L118=lookups!$G$42,'6. Trigger species (at site)'!D118=lookups!$H$9,('6. Trigger species (at site)'!E118/('5. Trigger species (global)'!I116))&gt;=0.1),1,0)</f>
        <v>#DIV/0!</v>
      </c>
      <c r="BE113" s="3" t="e">
        <f>IF(AND('6. Trigger species (at site)'!L118=lookups!$G$42,'6. Trigger species (at site)'!D118=lookups!$H$9,('6. Trigger species (at site)'!F118/('5. Trigger species (global)'!H116))&gt;=0.1),1,0)</f>
        <v>#DIV/0!</v>
      </c>
      <c r="BF113" s="3" t="e">
        <f>IF(AND('6. Trigger species (at site)'!L118=lookups!$G$42,'6. Trigger species (at site)'!D118=lookups!$H$9,('6. Trigger species (at site)'!G118/('5. Trigger species (global)'!G116))&gt;=0.1),1,0)</f>
        <v>#DIV/0!</v>
      </c>
      <c r="BG113" s="3">
        <f>'5. Trigger species (global)'!C116</f>
        <v>0</v>
      </c>
      <c r="BH113" s="3" t="e">
        <f t="shared" si="17"/>
        <v>#N/A</v>
      </c>
    </row>
    <row r="114" spans="1:60" x14ac:dyDescent="0.25">
      <c r="A114" s="3" t="s">
        <v>133</v>
      </c>
      <c r="E114" s="132" t="s">
        <v>869</v>
      </c>
      <c r="R114" s="3">
        <f>'6. Trigger species (at site)'!X119</f>
        <v>0</v>
      </c>
      <c r="S114" s="3">
        <f>IF(OR('5. Trigger species (global)'!D117=lookups!$E$43,'5. Trigger species (global)'!D117=lookups!$E$44),1,0)</f>
        <v>0</v>
      </c>
      <c r="T114" s="3">
        <f>IF('5. Trigger species (global)'!D117=lookups!$E$42,1,0)</f>
        <v>0</v>
      </c>
      <c r="U114" s="3">
        <f>IF(AND(S114=1,'5. Trigger species (global)'!$E$5=lookups!$H$3),1,0)</f>
        <v>0</v>
      </c>
      <c r="V114" s="3">
        <f>IF(AND(T114=1,'5. Trigger species (global)'!$E$5=lookups!$H$3),1,0)</f>
        <v>0</v>
      </c>
      <c r="W114" s="3" t="e">
        <f>IF(AND(S114=1,('6. Trigger species (at site)'!E119/(('5. Trigger species (global)'!I117))&gt;=0.005),'6. Trigger species (at site)'!C119&gt;4),1,0)</f>
        <v>#DIV/0!</v>
      </c>
      <c r="X114" s="28" t="e">
        <f>IF(AND(S114=1,('6. Trigger species (at site)'!F119/(('5. Trigger species (global)'!H117))&gt;=0.005),'6. Trigger species (at site)'!C119&gt;4),1,0)</f>
        <v>#DIV/0!</v>
      </c>
      <c r="Y114" s="3" t="e">
        <f>IF(AND(S114=1,('6. Trigger species (at site)'!G119/('5. Trigger species (global)'!G117)&gt;=0.005),'6. Trigger species (at site)'!C119&gt;4),1,0)</f>
        <v>#DIV/0!</v>
      </c>
      <c r="Z114" s="28" t="e">
        <f>IF(AND(T114=1,('6. Trigger species (at site)'!E119/('5. Trigger species (global)'!I117)&gt;=0.01),'6. Trigger species (at site)'!C119&gt;9),1,0)</f>
        <v>#DIV/0!</v>
      </c>
      <c r="AA114" s="28" t="e">
        <f>IF(AND(T114=1,('6. Trigger species (at site)'!F119/('5. Trigger species (global)'!H117)&gt;=0.01),'6. Trigger species (at site)'!C119&gt;9),1,0)</f>
        <v>#DIV/0!</v>
      </c>
      <c r="AB114" s="28" t="e">
        <f>IF(AND(T114=1,('6. Trigger species (at site)'!G119/('5. Trigger species (global)'!G117)&gt;=0.01),'6. Trigger species (at site)'!C119&gt;9),1,0)</f>
        <v>#DIV/0!</v>
      </c>
      <c r="AC114" s="3" t="e">
        <f>IF(AND(S114=1,('6. Trigger species (at site)'!E119/('5. Trigger species (global)'!I117)&gt;=0.001),'6. Trigger species (at site)'!C119&gt;4,'5. Trigger species (global)'!E117=lookups!$F$3),1,0)</f>
        <v>#DIV/0!</v>
      </c>
      <c r="AD114" s="28" t="e">
        <f>IF(AND(S114=1,('6. Trigger species (at site)'!F119/('5. Trigger species (global)'!H117)&gt;=0.001),'6. Trigger species (at site)'!D119&gt;4,'5. Trigger species (global)'!E117=lookups!$F$3),1,0)</f>
        <v>#DIV/0!</v>
      </c>
      <c r="AE114" s="3" t="e">
        <f>IF(AND(S114=1,('6. Trigger species (at site)'!G119/('5. Trigger species (global)'!G117)&gt;=0.001),'6. Trigger species (at site)'!C119&gt;4,'5. Trigger species (global)'!E117=lookups!$F$3),1,0)</f>
        <v>#DIV/0!</v>
      </c>
      <c r="AF114" s="28" t="e">
        <f>IF(AND(T114=1,('6. Trigger species (at site)'!E119/('5. Trigger species (global)'!I117)&gt;=0.002),'6. Trigger species (at site)'!C119&gt;9,'5. Trigger species (global)'!E117=lookups!$F$3),1,0)</f>
        <v>#DIV/0!</v>
      </c>
      <c r="AG114" s="28" t="e">
        <f>IF(AND(T114=1,('6. Trigger species (at site)'!F119/('5. Trigger species (global)'!H117)&gt;=0.002),'6. Trigger species (at site)'!D119&gt;9,'5. Trigger species (global)'!E117=lookups!$F$3),1,0)</f>
        <v>#DIV/0!</v>
      </c>
      <c r="AH114" s="28" t="e">
        <f>IF(AND(T114=1,('6. Trigger species (at site)'!G119/('5. Trigger species (global)'!G117)&gt;=0.002),'6. Trigger species (at site)'!C119&gt;9,'5. Trigger species (global)'!E117=lookups!$F$3),1,0)</f>
        <v>#DIV/0!</v>
      </c>
      <c r="AI114" s="3" t="e">
        <f>IF(AND(S114=1,('6. Trigger species (at site)'!E119/('5. Trigger species (global)'!I117)&gt;=0.95)),1,0)</f>
        <v>#DIV/0!</v>
      </c>
      <c r="AJ114" s="3" t="e">
        <f>IF(AND(S114=1,('6. Trigger species (at site)'!F119/('5. Trigger species (global)'!H117)&gt;=0.95)),1,0)</f>
        <v>#DIV/0!</v>
      </c>
      <c r="AK114" s="3" t="e">
        <f>IF(AND(S114=1,('6. Trigger species (at site)'!G119/('5. Trigger species (global)'!G117)&gt;=0.95)),1,0)</f>
        <v>#DIV/0!</v>
      </c>
      <c r="AL114" s="3" t="e">
        <f>IF(AND('6. Trigger species (at site)'!E119/('5. Trigger species (global)'!I117)&gt;=0.1,'6. Trigger species (at site)'!C119&gt;9,$R114=1),1,0)</f>
        <v>#DIV/0!</v>
      </c>
      <c r="AM114" s="3" t="e">
        <f>IF(AND('6. Trigger species (at site)'!F119/('5. Trigger species (global)'!H117)&gt;=0.1,'6. Trigger species (at site)'!D119&gt;9,$R114=1),1,0)</f>
        <v>#DIV/0!</v>
      </c>
      <c r="AN114" s="3" t="e">
        <f>IF(AND('6. Trigger species (at site)'!G119/('5. Trigger species (global)'!G117)&gt;=0.1,'6. Trigger species (at site)'!C119&gt;9,R114=1),1,0)</f>
        <v>#DIV/0!</v>
      </c>
      <c r="AO114" s="3" t="e">
        <f>IF(AND('5. Trigger species (global)'!$K117=lookups!$F$3,'6. Trigger species (at site)'!E119/('5. Trigger species (global)'!I117)&gt;=0.01,R114=1),1,0)</f>
        <v>#DIV/0!</v>
      </c>
      <c r="AP114" s="3" t="e">
        <f>IF(AND('5. Trigger species (global)'!$K117=lookups!$F$3,'6. Trigger species (at site)'!F119/('5. Trigger species (global)'!H117)&gt;=0.01,R114=1),1,0)</f>
        <v>#DIV/0!</v>
      </c>
      <c r="AQ114" s="3" t="e">
        <f>IF(AND('5. Trigger species (global)'!$K117=lookups!$F$3,'6. Trigger species (at site)'!G119/('5. Trigger species (global)'!G117)&gt;=0.01,R114=1),1,0)</f>
        <v>#DIV/0!</v>
      </c>
      <c r="AR114" s="3" t="e">
        <f>IF(AND(R114=1,BH114=$O$24,'5. Trigger species (global)'!L117=lookups!$F$3,'6. Trigger species (at site)'!E119/('5. Trigger species (global)'!I117)&gt;=0.005),1,0)</f>
        <v>#N/A</v>
      </c>
      <c r="AS114" s="3" t="e">
        <f>IF(AND(R114=1,BH114=$O$24,'5. Trigger species (global)'!L117=lookups!$F$3,'6. Trigger species (at site)'!F119/('5. Trigger species (global)'!H117)&gt;=0.005),1,0)</f>
        <v>#N/A</v>
      </c>
      <c r="AT114" s="3" t="e">
        <f>IF(AND(R114=1,BH114=$O$24,'5. Trigger species (global)'!L117=lookups!$F$3,'6. Trigger species (at site)'!G119/('5. Trigger species (global)'!G117)&gt;=0.005),1,0)</f>
        <v>#N/A</v>
      </c>
      <c r="AU114" s="3" t="e">
        <f>IF(AND('6. Trigger species (at site)'!C119&gt;=5,BH114=$O$25,'5. Trigger species (global)'!L117=lookups!$F$3),1,0)</f>
        <v>#N/A</v>
      </c>
      <c r="AV114" s="3">
        <f>IF(AND(R114=1,'6. Trigger species (at site)'!Y119=1),1,0)</f>
        <v>0</v>
      </c>
      <c r="AW114" s="3" t="e">
        <f>IF(AND('6. Trigger species (at site)'!Z119=1,'6. Trigger species (at site)'!E119/('5. Trigger species (global)'!I117)&gt;=0.01,'5. Trigger species (global)'!F117=lookups!$H$9),1,0)</f>
        <v>#DIV/0!</v>
      </c>
      <c r="AX114" s="3" t="e">
        <f>IF(AND('6. Trigger species (at site)'!Z119=1,'6. Trigger species (at site)'!F119/('5. Trigger species (global)'!H117)&gt;=0.01,'5. Trigger species (global)'!F117=lookups!$H$9),1,0)</f>
        <v>#DIV/0!</v>
      </c>
      <c r="AY114" s="3" t="e">
        <f>IF(AND('6. Trigger species (at site)'!Z119=1,'6. Trigger species (at site)'!G119/('5. Trigger species (global)'!G117)&gt;=0.01,'5. Trigger species (global)'!F117=lookups!$H$9),1,0)</f>
        <v>#DIV/0!</v>
      </c>
      <c r="AZ114" s="3">
        <f>IF(AND('6. Trigger species (at site)'!Z119=1,'6. Trigger species (at site)'!AA119=1,'5. Trigger species (global)'!F117=lookups!$H$9),1,0)</f>
        <v>0</v>
      </c>
      <c r="BA114" s="3" t="e">
        <f>IF(AND('6. Trigger species (at site)'!L119=lookups!$G$41,'6. Trigger species (at site)'!D119=lookups!$H$9,('6. Trigger species (at site)'!E119/('5. Trigger species (global)'!I117))&gt;=0.1),1,0)</f>
        <v>#DIV/0!</v>
      </c>
      <c r="BB114" s="3" t="e">
        <f>IF(AND('6. Trigger species (at site)'!L119=lookups!$G$41,'6. Trigger species (at site)'!D119=lookups!$H$9,('6. Trigger species (at site)'!F119/('5. Trigger species (global)'!H117))&gt;=0.1),1,0)</f>
        <v>#DIV/0!</v>
      </c>
      <c r="BC114" s="3" t="e">
        <f>IF(AND('6. Trigger species (at site)'!L119=lookups!$G$41,'6. Trigger species (at site)'!D119=lookups!$H$9,('6. Trigger species (at site)'!G119/('5. Trigger species (global)'!G117))&gt;=0.1),1,0)</f>
        <v>#DIV/0!</v>
      </c>
      <c r="BD114" s="3" t="e">
        <f>IF(AND('6. Trigger species (at site)'!L119=lookups!$G$42,'6. Trigger species (at site)'!D119=lookups!$H$9,('6. Trigger species (at site)'!E119/('5. Trigger species (global)'!I117))&gt;=0.1),1,0)</f>
        <v>#DIV/0!</v>
      </c>
      <c r="BE114" s="3" t="e">
        <f>IF(AND('6. Trigger species (at site)'!L119=lookups!$G$42,'6. Trigger species (at site)'!D119=lookups!$H$9,('6. Trigger species (at site)'!F119/('5. Trigger species (global)'!H117))&gt;=0.1),1,0)</f>
        <v>#DIV/0!</v>
      </c>
      <c r="BF114" s="3" t="e">
        <f>IF(AND('6. Trigger species (at site)'!L119=lookups!$G$42,'6. Trigger species (at site)'!D119=lookups!$H$9,('6. Trigger species (at site)'!G119/('5. Trigger species (global)'!G117))&gt;=0.1),1,0)</f>
        <v>#DIV/0!</v>
      </c>
      <c r="BG114" s="3">
        <f>'5. Trigger species (global)'!C117</f>
        <v>0</v>
      </c>
      <c r="BH114" s="3" t="e">
        <f t="shared" si="17"/>
        <v>#N/A</v>
      </c>
    </row>
    <row r="115" spans="1:60" x14ac:dyDescent="0.25">
      <c r="A115" s="3" t="s">
        <v>134</v>
      </c>
      <c r="E115" s="132" t="s">
        <v>877</v>
      </c>
      <c r="R115" s="3">
        <f>'6. Trigger species (at site)'!X120</f>
        <v>0</v>
      </c>
      <c r="S115" s="3">
        <f>IF(OR('5. Trigger species (global)'!D118=lookups!$E$43,'5. Trigger species (global)'!D118=lookups!$E$44),1,0)</f>
        <v>0</v>
      </c>
      <c r="T115" s="3">
        <f>IF('5. Trigger species (global)'!D118=lookups!$E$42,1,0)</f>
        <v>0</v>
      </c>
      <c r="U115" s="3">
        <f>IF(AND(S115=1,'5. Trigger species (global)'!$E$5=lookups!$H$3),1,0)</f>
        <v>0</v>
      </c>
      <c r="V115" s="3">
        <f>IF(AND(T115=1,'5. Trigger species (global)'!$E$5=lookups!$H$3),1,0)</f>
        <v>0</v>
      </c>
      <c r="W115" s="3" t="e">
        <f>IF(AND(S115=1,('6. Trigger species (at site)'!E120/(('5. Trigger species (global)'!I118))&gt;=0.005),'6. Trigger species (at site)'!C120&gt;4),1,0)</f>
        <v>#DIV/0!</v>
      </c>
      <c r="X115" s="28" t="e">
        <f>IF(AND(S115=1,('6. Trigger species (at site)'!F120/(('5. Trigger species (global)'!H118))&gt;=0.005),'6. Trigger species (at site)'!C120&gt;4),1,0)</f>
        <v>#DIV/0!</v>
      </c>
      <c r="Y115" s="3" t="e">
        <f>IF(AND(S115=1,('6. Trigger species (at site)'!G120/('5. Trigger species (global)'!G118)&gt;=0.005),'6. Trigger species (at site)'!C120&gt;4),1,0)</f>
        <v>#DIV/0!</v>
      </c>
      <c r="Z115" s="28" t="e">
        <f>IF(AND(T115=1,('6. Trigger species (at site)'!E120/('5. Trigger species (global)'!I118)&gt;=0.01),'6. Trigger species (at site)'!C120&gt;9),1,0)</f>
        <v>#DIV/0!</v>
      </c>
      <c r="AA115" s="28" t="e">
        <f>IF(AND(T115=1,('6. Trigger species (at site)'!F120/('5. Trigger species (global)'!H118)&gt;=0.01),'6. Trigger species (at site)'!C120&gt;9),1,0)</f>
        <v>#DIV/0!</v>
      </c>
      <c r="AB115" s="28" t="e">
        <f>IF(AND(T115=1,('6. Trigger species (at site)'!G120/('5. Trigger species (global)'!G118)&gt;=0.01),'6. Trigger species (at site)'!C120&gt;9),1,0)</f>
        <v>#DIV/0!</v>
      </c>
      <c r="AC115" s="3" t="e">
        <f>IF(AND(S115=1,('6. Trigger species (at site)'!E120/('5. Trigger species (global)'!I118)&gt;=0.001),'6. Trigger species (at site)'!C120&gt;4,'5. Trigger species (global)'!E118=lookups!$F$3),1,0)</f>
        <v>#DIV/0!</v>
      </c>
      <c r="AD115" s="28" t="e">
        <f>IF(AND(S115=1,('6. Trigger species (at site)'!F120/('5. Trigger species (global)'!H118)&gt;=0.001),'6. Trigger species (at site)'!D120&gt;4,'5. Trigger species (global)'!E118=lookups!$F$3),1,0)</f>
        <v>#DIV/0!</v>
      </c>
      <c r="AE115" s="3" t="e">
        <f>IF(AND(S115=1,('6. Trigger species (at site)'!G120/('5. Trigger species (global)'!G118)&gt;=0.001),'6. Trigger species (at site)'!C120&gt;4,'5. Trigger species (global)'!E118=lookups!$F$3),1,0)</f>
        <v>#DIV/0!</v>
      </c>
      <c r="AF115" s="28" t="e">
        <f>IF(AND(T115=1,('6. Trigger species (at site)'!E120/('5. Trigger species (global)'!I118)&gt;=0.002),'6. Trigger species (at site)'!C120&gt;9,'5. Trigger species (global)'!E118=lookups!$F$3),1,0)</f>
        <v>#DIV/0!</v>
      </c>
      <c r="AG115" s="28" t="e">
        <f>IF(AND(T115=1,('6. Trigger species (at site)'!F120/('5. Trigger species (global)'!H118)&gt;=0.002),'6. Trigger species (at site)'!D120&gt;9,'5. Trigger species (global)'!E118=lookups!$F$3),1,0)</f>
        <v>#DIV/0!</v>
      </c>
      <c r="AH115" s="28" t="e">
        <f>IF(AND(T115=1,('6. Trigger species (at site)'!G120/('5. Trigger species (global)'!G118)&gt;=0.002),'6. Trigger species (at site)'!C120&gt;9,'5. Trigger species (global)'!E118=lookups!$F$3),1,0)</f>
        <v>#DIV/0!</v>
      </c>
      <c r="AI115" s="3" t="e">
        <f>IF(AND(S115=1,('6. Trigger species (at site)'!E120/('5. Trigger species (global)'!I118)&gt;=0.95)),1,0)</f>
        <v>#DIV/0!</v>
      </c>
      <c r="AJ115" s="3" t="e">
        <f>IF(AND(S115=1,('6. Trigger species (at site)'!F120/('5. Trigger species (global)'!H118)&gt;=0.95)),1,0)</f>
        <v>#DIV/0!</v>
      </c>
      <c r="AK115" s="3" t="e">
        <f>IF(AND(S115=1,('6. Trigger species (at site)'!G120/('5. Trigger species (global)'!G118)&gt;=0.95)),1,0)</f>
        <v>#DIV/0!</v>
      </c>
      <c r="AL115" s="3" t="e">
        <f>IF(AND('6. Trigger species (at site)'!E120/('5. Trigger species (global)'!I118)&gt;=0.1,'6. Trigger species (at site)'!C120&gt;9,$R115=1),1,0)</f>
        <v>#DIV/0!</v>
      </c>
      <c r="AM115" s="3" t="e">
        <f>IF(AND('6. Trigger species (at site)'!F120/('5. Trigger species (global)'!H118)&gt;=0.1,'6. Trigger species (at site)'!D120&gt;9,$R115=1),1,0)</f>
        <v>#DIV/0!</v>
      </c>
      <c r="AN115" s="3" t="e">
        <f>IF(AND('6. Trigger species (at site)'!G120/('5. Trigger species (global)'!G118)&gt;=0.1,'6. Trigger species (at site)'!C120&gt;9,R115=1),1,0)</f>
        <v>#DIV/0!</v>
      </c>
      <c r="AO115" s="3" t="e">
        <f>IF(AND('5. Trigger species (global)'!$K118=lookups!$F$3,'6. Trigger species (at site)'!E120/('5. Trigger species (global)'!I118)&gt;=0.01,R115=1),1,0)</f>
        <v>#DIV/0!</v>
      </c>
      <c r="AP115" s="3" t="e">
        <f>IF(AND('5. Trigger species (global)'!$K118=lookups!$F$3,'6. Trigger species (at site)'!F120/('5. Trigger species (global)'!H118)&gt;=0.01,R115=1),1,0)</f>
        <v>#DIV/0!</v>
      </c>
      <c r="AQ115" s="3" t="e">
        <f>IF(AND('5. Trigger species (global)'!$K118=lookups!$F$3,'6. Trigger species (at site)'!G120/('5. Trigger species (global)'!G118)&gt;=0.01,R115=1),1,0)</f>
        <v>#DIV/0!</v>
      </c>
      <c r="AR115" s="3" t="e">
        <f>IF(AND(R115=1,BH115=$O$24,'5. Trigger species (global)'!L118=lookups!$F$3,'6. Trigger species (at site)'!E120/('5. Trigger species (global)'!I118)&gt;=0.005),1,0)</f>
        <v>#N/A</v>
      </c>
      <c r="AS115" s="3" t="e">
        <f>IF(AND(R115=1,BH115=$O$24,'5. Trigger species (global)'!L118=lookups!$F$3,'6. Trigger species (at site)'!F120/('5. Trigger species (global)'!H118)&gt;=0.005),1,0)</f>
        <v>#N/A</v>
      </c>
      <c r="AT115" s="3" t="e">
        <f>IF(AND(R115=1,BH115=$O$24,'5. Trigger species (global)'!L118=lookups!$F$3,'6. Trigger species (at site)'!G120/('5. Trigger species (global)'!G118)&gt;=0.005),1,0)</f>
        <v>#N/A</v>
      </c>
      <c r="AU115" s="3" t="e">
        <f>IF(AND('6. Trigger species (at site)'!C120&gt;=5,BH115=$O$25,'5. Trigger species (global)'!L118=lookups!$F$3),1,0)</f>
        <v>#N/A</v>
      </c>
      <c r="AV115" s="3">
        <f>IF(AND(R115=1,'6. Trigger species (at site)'!Y120=1),1,0)</f>
        <v>0</v>
      </c>
      <c r="AW115" s="3" t="e">
        <f>IF(AND('6. Trigger species (at site)'!Z120=1,'6. Trigger species (at site)'!E120/('5. Trigger species (global)'!I118)&gt;=0.01,'5. Trigger species (global)'!F118=lookups!$H$9),1,0)</f>
        <v>#DIV/0!</v>
      </c>
      <c r="AX115" s="3" t="e">
        <f>IF(AND('6. Trigger species (at site)'!Z120=1,'6. Trigger species (at site)'!F120/('5. Trigger species (global)'!H118)&gt;=0.01,'5. Trigger species (global)'!F118=lookups!$H$9),1,0)</f>
        <v>#DIV/0!</v>
      </c>
      <c r="AY115" s="3" t="e">
        <f>IF(AND('6. Trigger species (at site)'!Z120=1,'6. Trigger species (at site)'!G120/('5. Trigger species (global)'!G118)&gt;=0.01,'5. Trigger species (global)'!F118=lookups!$H$9),1,0)</f>
        <v>#DIV/0!</v>
      </c>
      <c r="AZ115" s="3">
        <f>IF(AND('6. Trigger species (at site)'!Z120=1,'6. Trigger species (at site)'!AA120=1,'5. Trigger species (global)'!F118=lookups!$H$9),1,0)</f>
        <v>0</v>
      </c>
      <c r="BA115" s="3" t="e">
        <f>IF(AND('6. Trigger species (at site)'!L120=lookups!$G$41,'6. Trigger species (at site)'!D120=lookups!$H$9,('6. Trigger species (at site)'!E120/('5. Trigger species (global)'!I118))&gt;=0.1),1,0)</f>
        <v>#DIV/0!</v>
      </c>
      <c r="BB115" s="3" t="e">
        <f>IF(AND('6. Trigger species (at site)'!L120=lookups!$G$41,'6. Trigger species (at site)'!D120=lookups!$H$9,('6. Trigger species (at site)'!F120/('5. Trigger species (global)'!H118))&gt;=0.1),1,0)</f>
        <v>#DIV/0!</v>
      </c>
      <c r="BC115" s="3" t="e">
        <f>IF(AND('6. Trigger species (at site)'!L120=lookups!$G$41,'6. Trigger species (at site)'!D120=lookups!$H$9,('6. Trigger species (at site)'!G120/('5. Trigger species (global)'!G118))&gt;=0.1),1,0)</f>
        <v>#DIV/0!</v>
      </c>
      <c r="BD115" s="3" t="e">
        <f>IF(AND('6. Trigger species (at site)'!L120=lookups!$G$42,'6. Trigger species (at site)'!D120=lookups!$H$9,('6. Trigger species (at site)'!E120/('5. Trigger species (global)'!I118))&gt;=0.1),1,0)</f>
        <v>#DIV/0!</v>
      </c>
      <c r="BE115" s="3" t="e">
        <f>IF(AND('6. Trigger species (at site)'!L120=lookups!$G$42,'6. Trigger species (at site)'!D120=lookups!$H$9,('6. Trigger species (at site)'!F120/('5. Trigger species (global)'!H118))&gt;=0.1),1,0)</f>
        <v>#DIV/0!</v>
      </c>
      <c r="BF115" s="3" t="e">
        <f>IF(AND('6. Trigger species (at site)'!L120=lookups!$G$42,'6. Trigger species (at site)'!D120=lookups!$H$9,('6. Trigger species (at site)'!G120/('5. Trigger species (global)'!G118))&gt;=0.1),1,0)</f>
        <v>#DIV/0!</v>
      </c>
      <c r="BG115" s="3">
        <f>'5. Trigger species (global)'!C118</f>
        <v>0</v>
      </c>
      <c r="BH115" s="3" t="e">
        <f t="shared" si="17"/>
        <v>#N/A</v>
      </c>
    </row>
    <row r="116" spans="1:60" x14ac:dyDescent="0.25">
      <c r="A116" s="3" t="s">
        <v>135</v>
      </c>
      <c r="E116" s="132" t="s">
        <v>870</v>
      </c>
      <c r="R116" s="3">
        <f>'6. Trigger species (at site)'!X121</f>
        <v>0</v>
      </c>
      <c r="S116" s="3">
        <f>IF(OR('5. Trigger species (global)'!D119=lookups!$E$43,'5. Trigger species (global)'!D119=lookups!$E$44),1,0)</f>
        <v>0</v>
      </c>
      <c r="T116" s="3">
        <f>IF('5. Trigger species (global)'!D119=lookups!$E$42,1,0)</f>
        <v>0</v>
      </c>
      <c r="U116" s="3">
        <f>IF(AND(S116=1,'5. Trigger species (global)'!$E$5=lookups!$H$3),1,0)</f>
        <v>0</v>
      </c>
      <c r="V116" s="3">
        <f>IF(AND(T116=1,'5. Trigger species (global)'!$E$5=lookups!$H$3),1,0)</f>
        <v>0</v>
      </c>
      <c r="W116" s="3" t="e">
        <f>IF(AND(S116=1,('6. Trigger species (at site)'!E121/(('5. Trigger species (global)'!I119))&gt;=0.005),'6. Trigger species (at site)'!C121&gt;4),1,0)</f>
        <v>#DIV/0!</v>
      </c>
      <c r="X116" s="28" t="e">
        <f>IF(AND(S116=1,('6. Trigger species (at site)'!F121/(('5. Trigger species (global)'!H119))&gt;=0.005),'6. Trigger species (at site)'!C121&gt;4),1,0)</f>
        <v>#DIV/0!</v>
      </c>
      <c r="Y116" s="3" t="e">
        <f>IF(AND(S116=1,('6. Trigger species (at site)'!G121/('5. Trigger species (global)'!G119)&gt;=0.005),'6. Trigger species (at site)'!C121&gt;4),1,0)</f>
        <v>#DIV/0!</v>
      </c>
      <c r="Z116" s="28" t="e">
        <f>IF(AND(T116=1,('6. Trigger species (at site)'!E121/('5. Trigger species (global)'!I119)&gt;=0.01),'6. Trigger species (at site)'!C121&gt;9),1,0)</f>
        <v>#DIV/0!</v>
      </c>
      <c r="AA116" s="28" t="e">
        <f>IF(AND(T116=1,('6. Trigger species (at site)'!F121/('5. Trigger species (global)'!H119)&gt;=0.01),'6. Trigger species (at site)'!C121&gt;9),1,0)</f>
        <v>#DIV/0!</v>
      </c>
      <c r="AB116" s="28" t="e">
        <f>IF(AND(T116=1,('6. Trigger species (at site)'!G121/('5. Trigger species (global)'!G119)&gt;=0.01),'6. Trigger species (at site)'!C121&gt;9),1,0)</f>
        <v>#DIV/0!</v>
      </c>
      <c r="AC116" s="3" t="e">
        <f>IF(AND(S116=1,('6. Trigger species (at site)'!E121/('5. Trigger species (global)'!I119)&gt;=0.001),'6. Trigger species (at site)'!C121&gt;4,'5. Trigger species (global)'!E119=lookups!$F$3),1,0)</f>
        <v>#DIV/0!</v>
      </c>
      <c r="AD116" s="28" t="e">
        <f>IF(AND(S116=1,('6. Trigger species (at site)'!F121/('5. Trigger species (global)'!H119)&gt;=0.001),'6. Trigger species (at site)'!D121&gt;4,'5. Trigger species (global)'!E119=lookups!$F$3),1,0)</f>
        <v>#DIV/0!</v>
      </c>
      <c r="AE116" s="3" t="e">
        <f>IF(AND(S116=1,('6. Trigger species (at site)'!G121/('5. Trigger species (global)'!G119)&gt;=0.001),'6. Trigger species (at site)'!C121&gt;4,'5. Trigger species (global)'!E119=lookups!$F$3),1,0)</f>
        <v>#DIV/0!</v>
      </c>
      <c r="AF116" s="28" t="e">
        <f>IF(AND(T116=1,('6. Trigger species (at site)'!E121/('5. Trigger species (global)'!I119)&gt;=0.002),'6. Trigger species (at site)'!C121&gt;9,'5. Trigger species (global)'!E119=lookups!$F$3),1,0)</f>
        <v>#DIV/0!</v>
      </c>
      <c r="AG116" s="28" t="e">
        <f>IF(AND(T116=1,('6. Trigger species (at site)'!F121/('5. Trigger species (global)'!H119)&gt;=0.002),'6. Trigger species (at site)'!D121&gt;9,'5. Trigger species (global)'!E119=lookups!$F$3),1,0)</f>
        <v>#DIV/0!</v>
      </c>
      <c r="AH116" s="28" t="e">
        <f>IF(AND(T116=1,('6. Trigger species (at site)'!G121/('5. Trigger species (global)'!G119)&gt;=0.002),'6. Trigger species (at site)'!C121&gt;9,'5. Trigger species (global)'!E119=lookups!$F$3),1,0)</f>
        <v>#DIV/0!</v>
      </c>
      <c r="AI116" s="3" t="e">
        <f>IF(AND(S116=1,('6. Trigger species (at site)'!E121/('5. Trigger species (global)'!I119)&gt;=0.95)),1,0)</f>
        <v>#DIV/0!</v>
      </c>
      <c r="AJ116" s="3" t="e">
        <f>IF(AND(S116=1,('6. Trigger species (at site)'!F121/('5. Trigger species (global)'!H119)&gt;=0.95)),1,0)</f>
        <v>#DIV/0!</v>
      </c>
      <c r="AK116" s="3" t="e">
        <f>IF(AND(S116=1,('6. Trigger species (at site)'!G121/('5. Trigger species (global)'!G119)&gt;=0.95)),1,0)</f>
        <v>#DIV/0!</v>
      </c>
      <c r="AL116" s="3" t="e">
        <f>IF(AND('6. Trigger species (at site)'!E121/('5. Trigger species (global)'!I119)&gt;=0.1,'6. Trigger species (at site)'!C121&gt;9,$R116=1),1,0)</f>
        <v>#DIV/0!</v>
      </c>
      <c r="AM116" s="3" t="e">
        <f>IF(AND('6. Trigger species (at site)'!F121/('5. Trigger species (global)'!H119)&gt;=0.1,'6. Trigger species (at site)'!D121&gt;9,$R116=1),1,0)</f>
        <v>#DIV/0!</v>
      </c>
      <c r="AN116" s="3" t="e">
        <f>IF(AND('6. Trigger species (at site)'!G121/('5. Trigger species (global)'!G119)&gt;=0.1,'6. Trigger species (at site)'!C121&gt;9,R116=1),1,0)</f>
        <v>#DIV/0!</v>
      </c>
      <c r="AO116" s="3" t="e">
        <f>IF(AND('5. Trigger species (global)'!$K119=lookups!$F$3,'6. Trigger species (at site)'!E121/('5. Trigger species (global)'!I119)&gt;=0.01,R116=1),1,0)</f>
        <v>#DIV/0!</v>
      </c>
      <c r="AP116" s="3" t="e">
        <f>IF(AND('5. Trigger species (global)'!$K119=lookups!$F$3,'6. Trigger species (at site)'!F121/('5. Trigger species (global)'!H119)&gt;=0.01,R116=1),1,0)</f>
        <v>#DIV/0!</v>
      </c>
      <c r="AQ116" s="3" t="e">
        <f>IF(AND('5. Trigger species (global)'!$K119=lookups!$F$3,'6. Trigger species (at site)'!G121/('5. Trigger species (global)'!G119)&gt;=0.01,R116=1),1,0)</f>
        <v>#DIV/0!</v>
      </c>
      <c r="AR116" s="3" t="e">
        <f>IF(AND(R116=1,BH116=$O$24,'5. Trigger species (global)'!L119=lookups!$F$3,'6. Trigger species (at site)'!E121/('5. Trigger species (global)'!I119)&gt;=0.005),1,0)</f>
        <v>#N/A</v>
      </c>
      <c r="AS116" s="3" t="e">
        <f>IF(AND(R116=1,BH116=$O$24,'5. Trigger species (global)'!L119=lookups!$F$3,'6. Trigger species (at site)'!F121/('5. Trigger species (global)'!H119)&gt;=0.005),1,0)</f>
        <v>#N/A</v>
      </c>
      <c r="AT116" s="3" t="e">
        <f>IF(AND(R116=1,BH116=$O$24,'5. Trigger species (global)'!L119=lookups!$F$3,'6. Trigger species (at site)'!G121/('5. Trigger species (global)'!G119)&gt;=0.005),1,0)</f>
        <v>#N/A</v>
      </c>
      <c r="AU116" s="3" t="e">
        <f>IF(AND('6. Trigger species (at site)'!C121&gt;=5,BH116=$O$25,'5. Trigger species (global)'!L119=lookups!$F$3),1,0)</f>
        <v>#N/A</v>
      </c>
      <c r="AV116" s="3">
        <f>IF(AND(R116=1,'6. Trigger species (at site)'!Y121=1),1,0)</f>
        <v>0</v>
      </c>
      <c r="AW116" s="3" t="e">
        <f>IF(AND('6. Trigger species (at site)'!Z121=1,'6. Trigger species (at site)'!E121/('5. Trigger species (global)'!I119)&gt;=0.01,'5. Trigger species (global)'!F119=lookups!$H$9),1,0)</f>
        <v>#DIV/0!</v>
      </c>
      <c r="AX116" s="3" t="e">
        <f>IF(AND('6. Trigger species (at site)'!Z121=1,'6. Trigger species (at site)'!F121/('5. Trigger species (global)'!H119)&gt;=0.01,'5. Trigger species (global)'!F119=lookups!$H$9),1,0)</f>
        <v>#DIV/0!</v>
      </c>
      <c r="AY116" s="3" t="e">
        <f>IF(AND('6. Trigger species (at site)'!Z121=1,'6. Trigger species (at site)'!G121/('5. Trigger species (global)'!G119)&gt;=0.01,'5. Trigger species (global)'!F119=lookups!$H$9),1,0)</f>
        <v>#DIV/0!</v>
      </c>
      <c r="AZ116" s="3">
        <f>IF(AND('6. Trigger species (at site)'!Z121=1,'6. Trigger species (at site)'!AA121=1,'5. Trigger species (global)'!F119=lookups!$H$9),1,0)</f>
        <v>0</v>
      </c>
      <c r="BA116" s="3" t="e">
        <f>IF(AND('6. Trigger species (at site)'!L121=lookups!$G$41,'6. Trigger species (at site)'!D121=lookups!$H$9,('6. Trigger species (at site)'!E121/('5. Trigger species (global)'!I119))&gt;=0.1),1,0)</f>
        <v>#DIV/0!</v>
      </c>
      <c r="BB116" s="3" t="e">
        <f>IF(AND('6. Trigger species (at site)'!L121=lookups!$G$41,'6. Trigger species (at site)'!D121=lookups!$H$9,('6. Trigger species (at site)'!F121/('5. Trigger species (global)'!H119))&gt;=0.1),1,0)</f>
        <v>#DIV/0!</v>
      </c>
      <c r="BC116" s="3" t="e">
        <f>IF(AND('6. Trigger species (at site)'!L121=lookups!$G$41,'6. Trigger species (at site)'!D121=lookups!$H$9,('6. Trigger species (at site)'!G121/('5. Trigger species (global)'!G119))&gt;=0.1),1,0)</f>
        <v>#DIV/0!</v>
      </c>
      <c r="BD116" s="3" t="e">
        <f>IF(AND('6. Trigger species (at site)'!L121=lookups!$G$42,'6. Trigger species (at site)'!D121=lookups!$H$9,('6. Trigger species (at site)'!E121/('5. Trigger species (global)'!I119))&gt;=0.1),1,0)</f>
        <v>#DIV/0!</v>
      </c>
      <c r="BE116" s="3" t="e">
        <f>IF(AND('6. Trigger species (at site)'!L121=lookups!$G$42,'6. Trigger species (at site)'!D121=lookups!$H$9,('6. Trigger species (at site)'!F121/('5. Trigger species (global)'!H119))&gt;=0.1),1,0)</f>
        <v>#DIV/0!</v>
      </c>
      <c r="BF116" s="3" t="e">
        <f>IF(AND('6. Trigger species (at site)'!L121=lookups!$G$42,'6. Trigger species (at site)'!D121=lookups!$H$9,('6. Trigger species (at site)'!G121/('5. Trigger species (global)'!G119))&gt;=0.1),1,0)</f>
        <v>#DIV/0!</v>
      </c>
      <c r="BG116" s="3">
        <f>'5. Trigger species (global)'!C119</f>
        <v>0</v>
      </c>
      <c r="BH116" s="3" t="e">
        <f t="shared" si="17"/>
        <v>#N/A</v>
      </c>
    </row>
    <row r="117" spans="1:60" x14ac:dyDescent="0.25">
      <c r="A117" s="3" t="s">
        <v>136</v>
      </c>
      <c r="E117" s="132" t="s">
        <v>878</v>
      </c>
      <c r="R117" s="3">
        <f>'6. Trigger species (at site)'!X122</f>
        <v>0</v>
      </c>
      <c r="S117" s="3">
        <f>IF(OR('5. Trigger species (global)'!D120=lookups!$E$43,'5. Trigger species (global)'!D120=lookups!$E$44),1,0)</f>
        <v>0</v>
      </c>
      <c r="T117" s="3">
        <f>IF('5. Trigger species (global)'!D120=lookups!$E$42,1,0)</f>
        <v>0</v>
      </c>
      <c r="U117" s="3">
        <f>IF(AND(S117=1,'5. Trigger species (global)'!$E$5=lookups!$H$3),1,0)</f>
        <v>0</v>
      </c>
      <c r="V117" s="3">
        <f>IF(AND(T117=1,'5. Trigger species (global)'!$E$5=lookups!$H$3),1,0)</f>
        <v>0</v>
      </c>
      <c r="W117" s="3" t="e">
        <f>IF(AND(S117=1,('6. Trigger species (at site)'!E122/(('5. Trigger species (global)'!I120))&gt;=0.005),'6. Trigger species (at site)'!C122&gt;4),1,0)</f>
        <v>#DIV/0!</v>
      </c>
      <c r="X117" s="28" t="e">
        <f>IF(AND(S117=1,('6. Trigger species (at site)'!F122/(('5. Trigger species (global)'!H120))&gt;=0.005),'6. Trigger species (at site)'!C122&gt;4),1,0)</f>
        <v>#DIV/0!</v>
      </c>
      <c r="Y117" s="3" t="e">
        <f>IF(AND(S117=1,('6. Trigger species (at site)'!G122/('5. Trigger species (global)'!G120)&gt;=0.005),'6. Trigger species (at site)'!C122&gt;4),1,0)</f>
        <v>#DIV/0!</v>
      </c>
      <c r="Z117" s="28" t="e">
        <f>IF(AND(T117=1,('6. Trigger species (at site)'!E122/('5. Trigger species (global)'!I120)&gt;=0.01),'6. Trigger species (at site)'!C122&gt;9),1,0)</f>
        <v>#DIV/0!</v>
      </c>
      <c r="AA117" s="28" t="e">
        <f>IF(AND(T117=1,('6. Trigger species (at site)'!F122/('5. Trigger species (global)'!H120)&gt;=0.01),'6. Trigger species (at site)'!C122&gt;9),1,0)</f>
        <v>#DIV/0!</v>
      </c>
      <c r="AB117" s="28" t="e">
        <f>IF(AND(T117=1,('6. Trigger species (at site)'!G122/('5. Trigger species (global)'!G120)&gt;=0.01),'6. Trigger species (at site)'!C122&gt;9),1,0)</f>
        <v>#DIV/0!</v>
      </c>
      <c r="AC117" s="3" t="e">
        <f>IF(AND(S117=1,('6. Trigger species (at site)'!E122/('5. Trigger species (global)'!I120)&gt;=0.001),'6. Trigger species (at site)'!C122&gt;4,'5. Trigger species (global)'!E120=lookups!$F$3),1,0)</f>
        <v>#DIV/0!</v>
      </c>
      <c r="AD117" s="28" t="e">
        <f>IF(AND(S117=1,('6. Trigger species (at site)'!F122/('5. Trigger species (global)'!H120)&gt;=0.001),'6. Trigger species (at site)'!D122&gt;4,'5. Trigger species (global)'!E120=lookups!$F$3),1,0)</f>
        <v>#DIV/0!</v>
      </c>
      <c r="AE117" s="3" t="e">
        <f>IF(AND(S117=1,('6. Trigger species (at site)'!G122/('5. Trigger species (global)'!G120)&gt;=0.001),'6. Trigger species (at site)'!C122&gt;4,'5. Trigger species (global)'!E120=lookups!$F$3),1,0)</f>
        <v>#DIV/0!</v>
      </c>
      <c r="AF117" s="28" t="e">
        <f>IF(AND(T117=1,('6. Trigger species (at site)'!E122/('5. Trigger species (global)'!I120)&gt;=0.002),'6. Trigger species (at site)'!C122&gt;9,'5. Trigger species (global)'!E120=lookups!$F$3),1,0)</f>
        <v>#DIV/0!</v>
      </c>
      <c r="AG117" s="28" t="e">
        <f>IF(AND(T117=1,('6. Trigger species (at site)'!F122/('5. Trigger species (global)'!H120)&gt;=0.002),'6. Trigger species (at site)'!D122&gt;9,'5. Trigger species (global)'!E120=lookups!$F$3),1,0)</f>
        <v>#DIV/0!</v>
      </c>
      <c r="AH117" s="28" t="e">
        <f>IF(AND(T117=1,('6. Trigger species (at site)'!G122/('5. Trigger species (global)'!G120)&gt;=0.002),'6. Trigger species (at site)'!C122&gt;9,'5. Trigger species (global)'!E120=lookups!$F$3),1,0)</f>
        <v>#DIV/0!</v>
      </c>
      <c r="AI117" s="3" t="e">
        <f>IF(AND(S117=1,('6. Trigger species (at site)'!E122/('5. Trigger species (global)'!I120)&gt;=0.95)),1,0)</f>
        <v>#DIV/0!</v>
      </c>
      <c r="AJ117" s="3" t="e">
        <f>IF(AND(S117=1,('6. Trigger species (at site)'!F122/('5. Trigger species (global)'!H120)&gt;=0.95)),1,0)</f>
        <v>#DIV/0!</v>
      </c>
      <c r="AK117" s="3" t="e">
        <f>IF(AND(S117=1,('6. Trigger species (at site)'!G122/('5. Trigger species (global)'!G120)&gt;=0.95)),1,0)</f>
        <v>#DIV/0!</v>
      </c>
      <c r="AL117" s="3" t="e">
        <f>IF(AND('6. Trigger species (at site)'!E122/('5. Trigger species (global)'!I120)&gt;=0.1,'6. Trigger species (at site)'!C122&gt;9,$R117=1),1,0)</f>
        <v>#DIV/0!</v>
      </c>
      <c r="AM117" s="3" t="e">
        <f>IF(AND('6. Trigger species (at site)'!F122/('5. Trigger species (global)'!H120)&gt;=0.1,'6. Trigger species (at site)'!D122&gt;9,$R117=1),1,0)</f>
        <v>#DIV/0!</v>
      </c>
      <c r="AN117" s="3" t="e">
        <f>IF(AND('6. Trigger species (at site)'!G122/('5. Trigger species (global)'!G120)&gt;=0.1,'6. Trigger species (at site)'!C122&gt;9,R117=1),1,0)</f>
        <v>#DIV/0!</v>
      </c>
      <c r="AO117" s="3" t="e">
        <f>IF(AND('5. Trigger species (global)'!$K120=lookups!$F$3,'6. Trigger species (at site)'!E122/('5. Trigger species (global)'!I120)&gt;=0.01,R117=1),1,0)</f>
        <v>#DIV/0!</v>
      </c>
      <c r="AP117" s="3" t="e">
        <f>IF(AND('5. Trigger species (global)'!$K120=lookups!$F$3,'6. Trigger species (at site)'!F122/('5. Trigger species (global)'!H120)&gt;=0.01,R117=1),1,0)</f>
        <v>#DIV/0!</v>
      </c>
      <c r="AQ117" s="3" t="e">
        <f>IF(AND('5. Trigger species (global)'!$K120=lookups!$F$3,'6. Trigger species (at site)'!G122/('5. Trigger species (global)'!G120)&gt;=0.01,R117=1),1,0)</f>
        <v>#DIV/0!</v>
      </c>
      <c r="AR117" s="3" t="e">
        <f>IF(AND(R117=1,BH117=$O$24,'5. Trigger species (global)'!L120=lookups!$F$3,'6. Trigger species (at site)'!E122/('5. Trigger species (global)'!I120)&gt;=0.005),1,0)</f>
        <v>#N/A</v>
      </c>
      <c r="AS117" s="3" t="e">
        <f>IF(AND(R117=1,BH117=$O$24,'5. Trigger species (global)'!L120=lookups!$F$3,'6. Trigger species (at site)'!F122/('5. Trigger species (global)'!H120)&gt;=0.005),1,0)</f>
        <v>#N/A</v>
      </c>
      <c r="AT117" s="3" t="e">
        <f>IF(AND(R117=1,BH117=$O$24,'5. Trigger species (global)'!L120=lookups!$F$3,'6. Trigger species (at site)'!G122/('5. Trigger species (global)'!G120)&gt;=0.005),1,0)</f>
        <v>#N/A</v>
      </c>
      <c r="AU117" s="3" t="e">
        <f>IF(AND('6. Trigger species (at site)'!C122&gt;=5,BH117=$O$25,'5. Trigger species (global)'!L120=lookups!$F$3),1,0)</f>
        <v>#N/A</v>
      </c>
      <c r="AV117" s="3">
        <f>IF(AND(R117=1,'6. Trigger species (at site)'!Y122=1),1,0)</f>
        <v>0</v>
      </c>
      <c r="AW117" s="3" t="e">
        <f>IF(AND('6. Trigger species (at site)'!Z122=1,'6. Trigger species (at site)'!E122/('5. Trigger species (global)'!I120)&gt;=0.01,'5. Trigger species (global)'!F120=lookups!$H$9),1,0)</f>
        <v>#DIV/0!</v>
      </c>
      <c r="AX117" s="3" t="e">
        <f>IF(AND('6. Trigger species (at site)'!Z122=1,'6. Trigger species (at site)'!F122/('5. Trigger species (global)'!H120)&gt;=0.01,'5. Trigger species (global)'!F120=lookups!$H$9),1,0)</f>
        <v>#DIV/0!</v>
      </c>
      <c r="AY117" s="3" t="e">
        <f>IF(AND('6. Trigger species (at site)'!Z122=1,'6. Trigger species (at site)'!G122/('5. Trigger species (global)'!G120)&gt;=0.01,'5. Trigger species (global)'!F120=lookups!$H$9),1,0)</f>
        <v>#DIV/0!</v>
      </c>
      <c r="AZ117" s="3">
        <f>IF(AND('6. Trigger species (at site)'!Z122=1,'6. Trigger species (at site)'!AA122=1,'5. Trigger species (global)'!F120=lookups!$H$9),1,0)</f>
        <v>0</v>
      </c>
      <c r="BA117" s="3" t="e">
        <f>IF(AND('6. Trigger species (at site)'!L122=lookups!$G$41,'6. Trigger species (at site)'!D122=lookups!$H$9,('6. Trigger species (at site)'!E122/('5. Trigger species (global)'!I120))&gt;=0.1),1,0)</f>
        <v>#DIV/0!</v>
      </c>
      <c r="BB117" s="3" t="e">
        <f>IF(AND('6. Trigger species (at site)'!L122=lookups!$G$41,'6. Trigger species (at site)'!D122=lookups!$H$9,('6. Trigger species (at site)'!F122/('5. Trigger species (global)'!H120))&gt;=0.1),1,0)</f>
        <v>#DIV/0!</v>
      </c>
      <c r="BC117" s="3" t="e">
        <f>IF(AND('6. Trigger species (at site)'!L122=lookups!$G$41,'6. Trigger species (at site)'!D122=lookups!$H$9,('6. Trigger species (at site)'!G122/('5. Trigger species (global)'!G120))&gt;=0.1),1,0)</f>
        <v>#DIV/0!</v>
      </c>
      <c r="BD117" s="3" t="e">
        <f>IF(AND('6. Trigger species (at site)'!L122=lookups!$G$42,'6. Trigger species (at site)'!D122=lookups!$H$9,('6. Trigger species (at site)'!E122/('5. Trigger species (global)'!I120))&gt;=0.1),1,0)</f>
        <v>#DIV/0!</v>
      </c>
      <c r="BE117" s="3" t="e">
        <f>IF(AND('6. Trigger species (at site)'!L122=lookups!$G$42,'6. Trigger species (at site)'!D122=lookups!$H$9,('6. Trigger species (at site)'!F122/('5. Trigger species (global)'!H120))&gt;=0.1),1,0)</f>
        <v>#DIV/0!</v>
      </c>
      <c r="BF117" s="3" t="e">
        <f>IF(AND('6. Trigger species (at site)'!L122=lookups!$G$42,'6. Trigger species (at site)'!D122=lookups!$H$9,('6. Trigger species (at site)'!G122/('5. Trigger species (global)'!G120))&gt;=0.1),1,0)</f>
        <v>#DIV/0!</v>
      </c>
      <c r="BG117" s="3">
        <f>'5. Trigger species (global)'!C120</f>
        <v>0</v>
      </c>
      <c r="BH117" s="3" t="e">
        <f t="shared" si="17"/>
        <v>#N/A</v>
      </c>
    </row>
    <row r="118" spans="1:60" x14ac:dyDescent="0.25">
      <c r="A118" s="3" t="s">
        <v>137</v>
      </c>
      <c r="E118" s="132" t="s">
        <v>879</v>
      </c>
      <c r="R118" s="3">
        <f>'6. Trigger species (at site)'!X123</f>
        <v>0</v>
      </c>
      <c r="S118" s="3">
        <f>IF(OR('5. Trigger species (global)'!D121=lookups!$E$43,'5. Trigger species (global)'!D121=lookups!$E$44),1,0)</f>
        <v>0</v>
      </c>
      <c r="T118" s="3">
        <f>IF('5. Trigger species (global)'!D121=lookups!$E$42,1,0)</f>
        <v>0</v>
      </c>
      <c r="U118" s="3">
        <f>IF(AND(S118=1,'5. Trigger species (global)'!$E$5=lookups!$H$3),1,0)</f>
        <v>0</v>
      </c>
      <c r="V118" s="3">
        <f>IF(AND(T118=1,'5. Trigger species (global)'!$E$5=lookups!$H$3),1,0)</f>
        <v>0</v>
      </c>
      <c r="W118" s="3" t="e">
        <f>IF(AND(S118=1,('6. Trigger species (at site)'!E123/(('5. Trigger species (global)'!I121))&gt;=0.005),'6. Trigger species (at site)'!C123&gt;4),1,0)</f>
        <v>#DIV/0!</v>
      </c>
      <c r="X118" s="28" t="e">
        <f>IF(AND(S118=1,('6. Trigger species (at site)'!F123/(('5. Trigger species (global)'!H121))&gt;=0.005),'6. Trigger species (at site)'!C123&gt;4),1,0)</f>
        <v>#DIV/0!</v>
      </c>
      <c r="Y118" s="3" t="e">
        <f>IF(AND(S118=1,('6. Trigger species (at site)'!G123/('5. Trigger species (global)'!G121)&gt;=0.005),'6. Trigger species (at site)'!C123&gt;4),1,0)</f>
        <v>#DIV/0!</v>
      </c>
      <c r="Z118" s="28" t="e">
        <f>IF(AND(T118=1,('6. Trigger species (at site)'!E123/('5. Trigger species (global)'!I121)&gt;=0.01),'6. Trigger species (at site)'!C123&gt;9),1,0)</f>
        <v>#DIV/0!</v>
      </c>
      <c r="AA118" s="28" t="e">
        <f>IF(AND(T118=1,('6. Trigger species (at site)'!F123/('5. Trigger species (global)'!H121)&gt;=0.01),'6. Trigger species (at site)'!C123&gt;9),1,0)</f>
        <v>#DIV/0!</v>
      </c>
      <c r="AB118" s="28" t="e">
        <f>IF(AND(T118=1,('6. Trigger species (at site)'!G123/('5. Trigger species (global)'!G121)&gt;=0.01),'6. Trigger species (at site)'!C123&gt;9),1,0)</f>
        <v>#DIV/0!</v>
      </c>
      <c r="AC118" s="3" t="e">
        <f>IF(AND(S118=1,('6. Trigger species (at site)'!E123/('5. Trigger species (global)'!I121)&gt;=0.001),'6. Trigger species (at site)'!C123&gt;4,'5. Trigger species (global)'!E121=lookups!$F$3),1,0)</f>
        <v>#DIV/0!</v>
      </c>
      <c r="AD118" s="28" t="e">
        <f>IF(AND(S118=1,('6. Trigger species (at site)'!F123/('5. Trigger species (global)'!H121)&gt;=0.001),'6. Trigger species (at site)'!D123&gt;4,'5. Trigger species (global)'!E121=lookups!$F$3),1,0)</f>
        <v>#DIV/0!</v>
      </c>
      <c r="AE118" s="3" t="e">
        <f>IF(AND(S118=1,('6. Trigger species (at site)'!G123/('5. Trigger species (global)'!G121)&gt;=0.001),'6. Trigger species (at site)'!C123&gt;4,'5. Trigger species (global)'!E121=lookups!$F$3),1,0)</f>
        <v>#DIV/0!</v>
      </c>
      <c r="AF118" s="28" t="e">
        <f>IF(AND(T118=1,('6. Trigger species (at site)'!E123/('5. Trigger species (global)'!I121)&gt;=0.002),'6. Trigger species (at site)'!C123&gt;9,'5. Trigger species (global)'!E121=lookups!$F$3),1,0)</f>
        <v>#DIV/0!</v>
      </c>
      <c r="AG118" s="28" t="e">
        <f>IF(AND(T118=1,('6. Trigger species (at site)'!F123/('5. Trigger species (global)'!H121)&gt;=0.002),'6. Trigger species (at site)'!D123&gt;9,'5. Trigger species (global)'!E121=lookups!$F$3),1,0)</f>
        <v>#DIV/0!</v>
      </c>
      <c r="AH118" s="28" t="e">
        <f>IF(AND(T118=1,('6. Trigger species (at site)'!G123/('5. Trigger species (global)'!G121)&gt;=0.002),'6. Trigger species (at site)'!C123&gt;9,'5. Trigger species (global)'!E121=lookups!$F$3),1,0)</f>
        <v>#DIV/0!</v>
      </c>
      <c r="AI118" s="3" t="e">
        <f>IF(AND(S118=1,('6. Trigger species (at site)'!E123/('5. Trigger species (global)'!I121)&gt;=0.95)),1,0)</f>
        <v>#DIV/0!</v>
      </c>
      <c r="AJ118" s="3" t="e">
        <f>IF(AND(S118=1,('6. Trigger species (at site)'!F123/('5. Trigger species (global)'!H121)&gt;=0.95)),1,0)</f>
        <v>#DIV/0!</v>
      </c>
      <c r="AK118" s="3" t="e">
        <f>IF(AND(S118=1,('6. Trigger species (at site)'!G123/('5. Trigger species (global)'!G121)&gt;=0.95)),1,0)</f>
        <v>#DIV/0!</v>
      </c>
      <c r="AL118" s="3" t="e">
        <f>IF(AND('6. Trigger species (at site)'!E123/('5. Trigger species (global)'!I121)&gt;=0.1,'6. Trigger species (at site)'!C123&gt;9,$R118=1),1,0)</f>
        <v>#DIV/0!</v>
      </c>
      <c r="AM118" s="3" t="e">
        <f>IF(AND('6. Trigger species (at site)'!F123/('5. Trigger species (global)'!H121)&gt;=0.1,'6. Trigger species (at site)'!D123&gt;9,$R118=1),1,0)</f>
        <v>#DIV/0!</v>
      </c>
      <c r="AN118" s="3" t="e">
        <f>IF(AND('6. Trigger species (at site)'!G123/('5. Trigger species (global)'!G121)&gt;=0.1,'6. Trigger species (at site)'!C123&gt;9,R118=1),1,0)</f>
        <v>#DIV/0!</v>
      </c>
      <c r="AO118" s="3" t="e">
        <f>IF(AND('5. Trigger species (global)'!$K121=lookups!$F$3,'6. Trigger species (at site)'!E123/('5. Trigger species (global)'!I121)&gt;=0.01,R118=1),1,0)</f>
        <v>#DIV/0!</v>
      </c>
      <c r="AP118" s="3" t="e">
        <f>IF(AND('5. Trigger species (global)'!$K121=lookups!$F$3,'6. Trigger species (at site)'!F123/('5. Trigger species (global)'!H121)&gt;=0.01,R118=1),1,0)</f>
        <v>#DIV/0!</v>
      </c>
      <c r="AQ118" s="3" t="e">
        <f>IF(AND('5. Trigger species (global)'!$K121=lookups!$F$3,'6. Trigger species (at site)'!G123/('5. Trigger species (global)'!G121)&gt;=0.01,R118=1),1,0)</f>
        <v>#DIV/0!</v>
      </c>
      <c r="AR118" s="3" t="e">
        <f>IF(AND(R118=1,BH118=$O$24,'5. Trigger species (global)'!L121=lookups!$F$3,'6. Trigger species (at site)'!E123/('5. Trigger species (global)'!I121)&gt;=0.005),1,0)</f>
        <v>#N/A</v>
      </c>
      <c r="AS118" s="3" t="e">
        <f>IF(AND(R118=1,BH118=$O$24,'5. Trigger species (global)'!L121=lookups!$F$3,'6. Trigger species (at site)'!F123/('5. Trigger species (global)'!H121)&gt;=0.005),1,0)</f>
        <v>#N/A</v>
      </c>
      <c r="AT118" s="3" t="e">
        <f>IF(AND(R118=1,BH118=$O$24,'5. Trigger species (global)'!L121=lookups!$F$3,'6. Trigger species (at site)'!G123/('5. Trigger species (global)'!G121)&gt;=0.005),1,0)</f>
        <v>#N/A</v>
      </c>
      <c r="AU118" s="3" t="e">
        <f>IF(AND('6. Trigger species (at site)'!C123&gt;=5,BH118=$O$25,'5. Trigger species (global)'!L121=lookups!$F$3),1,0)</f>
        <v>#N/A</v>
      </c>
      <c r="AV118" s="3">
        <f>IF(AND(R118=1,'6. Trigger species (at site)'!Y123=1),1,0)</f>
        <v>0</v>
      </c>
      <c r="AW118" s="3" t="e">
        <f>IF(AND('6. Trigger species (at site)'!Z123=1,'6. Trigger species (at site)'!E123/('5. Trigger species (global)'!I121)&gt;=0.01,'5. Trigger species (global)'!F121=lookups!$H$9),1,0)</f>
        <v>#DIV/0!</v>
      </c>
      <c r="AX118" s="3" t="e">
        <f>IF(AND('6. Trigger species (at site)'!Z123=1,'6. Trigger species (at site)'!F123/('5. Trigger species (global)'!H121)&gt;=0.01,'5. Trigger species (global)'!F121=lookups!$H$9),1,0)</f>
        <v>#DIV/0!</v>
      </c>
      <c r="AY118" s="3" t="e">
        <f>IF(AND('6. Trigger species (at site)'!Z123=1,'6. Trigger species (at site)'!G123/('5. Trigger species (global)'!G121)&gt;=0.01,'5. Trigger species (global)'!F121=lookups!$H$9),1,0)</f>
        <v>#DIV/0!</v>
      </c>
      <c r="AZ118" s="3">
        <f>IF(AND('6. Trigger species (at site)'!Z123=1,'6. Trigger species (at site)'!AA123=1,'5. Trigger species (global)'!F121=lookups!$H$9),1,0)</f>
        <v>0</v>
      </c>
      <c r="BA118" s="3" t="e">
        <f>IF(AND('6. Trigger species (at site)'!L123=lookups!$G$41,'6. Trigger species (at site)'!D123=lookups!$H$9,('6. Trigger species (at site)'!E123/('5. Trigger species (global)'!I121))&gt;=0.1),1,0)</f>
        <v>#DIV/0!</v>
      </c>
      <c r="BB118" s="3" t="e">
        <f>IF(AND('6. Trigger species (at site)'!L123=lookups!$G$41,'6. Trigger species (at site)'!D123=lookups!$H$9,('6. Trigger species (at site)'!F123/('5. Trigger species (global)'!H121))&gt;=0.1),1,0)</f>
        <v>#DIV/0!</v>
      </c>
      <c r="BC118" s="3" t="e">
        <f>IF(AND('6. Trigger species (at site)'!L123=lookups!$G$41,'6. Trigger species (at site)'!D123=lookups!$H$9,('6. Trigger species (at site)'!G123/('5. Trigger species (global)'!G121))&gt;=0.1),1,0)</f>
        <v>#DIV/0!</v>
      </c>
      <c r="BD118" s="3" t="e">
        <f>IF(AND('6. Trigger species (at site)'!L123=lookups!$G$42,'6. Trigger species (at site)'!D123=lookups!$H$9,('6. Trigger species (at site)'!E123/('5. Trigger species (global)'!I121))&gt;=0.1),1,0)</f>
        <v>#DIV/0!</v>
      </c>
      <c r="BE118" s="3" t="e">
        <f>IF(AND('6. Trigger species (at site)'!L123=lookups!$G$42,'6. Trigger species (at site)'!D123=lookups!$H$9,('6. Trigger species (at site)'!F123/('5. Trigger species (global)'!H121))&gt;=0.1),1,0)</f>
        <v>#DIV/0!</v>
      </c>
      <c r="BF118" s="3" t="e">
        <f>IF(AND('6. Trigger species (at site)'!L123=lookups!$G$42,'6. Trigger species (at site)'!D123=lookups!$H$9,('6. Trigger species (at site)'!G123/('5. Trigger species (global)'!G121))&gt;=0.1),1,0)</f>
        <v>#DIV/0!</v>
      </c>
      <c r="BG118" s="3">
        <f>'5. Trigger species (global)'!C121</f>
        <v>0</v>
      </c>
      <c r="BH118" s="3" t="e">
        <f t="shared" si="17"/>
        <v>#N/A</v>
      </c>
    </row>
    <row r="119" spans="1:60" x14ac:dyDescent="0.25">
      <c r="A119" s="3" t="s">
        <v>138</v>
      </c>
      <c r="E119" s="132" t="s">
        <v>880</v>
      </c>
      <c r="R119" s="3">
        <f>'6. Trigger species (at site)'!X124</f>
        <v>0</v>
      </c>
      <c r="S119" s="3">
        <f>IF(OR('5. Trigger species (global)'!D122=lookups!$E$43,'5. Trigger species (global)'!D122=lookups!$E$44),1,0)</f>
        <v>0</v>
      </c>
      <c r="T119" s="3">
        <f>IF('5. Trigger species (global)'!D122=lookups!$E$42,1,0)</f>
        <v>0</v>
      </c>
      <c r="U119" s="3">
        <f>IF(AND(S119=1,'5. Trigger species (global)'!$E$5=lookups!$H$3),1,0)</f>
        <v>0</v>
      </c>
      <c r="V119" s="3">
        <f>IF(AND(T119=1,'5. Trigger species (global)'!$E$5=lookups!$H$3),1,0)</f>
        <v>0</v>
      </c>
      <c r="W119" s="3" t="e">
        <f>IF(AND(S119=1,('6. Trigger species (at site)'!E124/(('5. Trigger species (global)'!I122))&gt;=0.005),'6. Trigger species (at site)'!C124&gt;4),1,0)</f>
        <v>#DIV/0!</v>
      </c>
      <c r="X119" s="28" t="e">
        <f>IF(AND(S119=1,('6. Trigger species (at site)'!F124/(('5. Trigger species (global)'!H122))&gt;=0.005),'6. Trigger species (at site)'!C124&gt;4),1,0)</f>
        <v>#DIV/0!</v>
      </c>
      <c r="Y119" s="3" t="e">
        <f>IF(AND(S119=1,('6. Trigger species (at site)'!G124/('5. Trigger species (global)'!G122)&gt;=0.005),'6. Trigger species (at site)'!C124&gt;4),1,0)</f>
        <v>#DIV/0!</v>
      </c>
      <c r="Z119" s="28" t="e">
        <f>IF(AND(T119=1,('6. Trigger species (at site)'!E124/('5. Trigger species (global)'!I122)&gt;=0.01),'6. Trigger species (at site)'!C124&gt;9),1,0)</f>
        <v>#DIV/0!</v>
      </c>
      <c r="AA119" s="28" t="e">
        <f>IF(AND(T119=1,('6. Trigger species (at site)'!F124/('5. Trigger species (global)'!H122)&gt;=0.01),'6. Trigger species (at site)'!C124&gt;9),1,0)</f>
        <v>#DIV/0!</v>
      </c>
      <c r="AB119" s="28" t="e">
        <f>IF(AND(T119=1,('6. Trigger species (at site)'!G124/('5. Trigger species (global)'!G122)&gt;=0.01),'6. Trigger species (at site)'!C124&gt;9),1,0)</f>
        <v>#DIV/0!</v>
      </c>
      <c r="AC119" s="3" t="e">
        <f>IF(AND(S119=1,('6. Trigger species (at site)'!E124/('5. Trigger species (global)'!I122)&gt;=0.001),'6. Trigger species (at site)'!C124&gt;4,'5. Trigger species (global)'!E122=lookups!$F$3),1,0)</f>
        <v>#DIV/0!</v>
      </c>
      <c r="AD119" s="28" t="e">
        <f>IF(AND(S119=1,('6. Trigger species (at site)'!F124/('5. Trigger species (global)'!H122)&gt;=0.001),'6. Trigger species (at site)'!D124&gt;4,'5. Trigger species (global)'!E122=lookups!$F$3),1,0)</f>
        <v>#DIV/0!</v>
      </c>
      <c r="AE119" s="3" t="e">
        <f>IF(AND(S119=1,('6. Trigger species (at site)'!G124/('5. Trigger species (global)'!G122)&gt;=0.001),'6. Trigger species (at site)'!C124&gt;4,'5. Trigger species (global)'!E122=lookups!$F$3),1,0)</f>
        <v>#DIV/0!</v>
      </c>
      <c r="AF119" s="28" t="e">
        <f>IF(AND(T119=1,('6. Trigger species (at site)'!E124/('5. Trigger species (global)'!I122)&gt;=0.002),'6. Trigger species (at site)'!C124&gt;9,'5. Trigger species (global)'!E122=lookups!$F$3),1,0)</f>
        <v>#DIV/0!</v>
      </c>
      <c r="AG119" s="28" t="e">
        <f>IF(AND(T119=1,('6. Trigger species (at site)'!F124/('5. Trigger species (global)'!H122)&gt;=0.002),'6. Trigger species (at site)'!D124&gt;9,'5. Trigger species (global)'!E122=lookups!$F$3),1,0)</f>
        <v>#DIV/0!</v>
      </c>
      <c r="AH119" s="28" t="e">
        <f>IF(AND(T119=1,('6. Trigger species (at site)'!G124/('5. Trigger species (global)'!G122)&gt;=0.002),'6. Trigger species (at site)'!C124&gt;9,'5. Trigger species (global)'!E122=lookups!$F$3),1,0)</f>
        <v>#DIV/0!</v>
      </c>
      <c r="AI119" s="3" t="e">
        <f>IF(AND(S119=1,('6. Trigger species (at site)'!E124/('5. Trigger species (global)'!I122)&gt;=0.95)),1,0)</f>
        <v>#DIV/0!</v>
      </c>
      <c r="AJ119" s="3" t="e">
        <f>IF(AND(S119=1,('6. Trigger species (at site)'!F124/('5. Trigger species (global)'!H122)&gt;=0.95)),1,0)</f>
        <v>#DIV/0!</v>
      </c>
      <c r="AK119" s="3" t="e">
        <f>IF(AND(S119=1,('6. Trigger species (at site)'!G124/('5. Trigger species (global)'!G122)&gt;=0.95)),1,0)</f>
        <v>#DIV/0!</v>
      </c>
      <c r="AL119" s="3" t="e">
        <f>IF(AND('6. Trigger species (at site)'!E124/('5. Trigger species (global)'!I122)&gt;=0.1,'6. Trigger species (at site)'!C124&gt;9,$R119=1),1,0)</f>
        <v>#DIV/0!</v>
      </c>
      <c r="AM119" s="3" t="e">
        <f>IF(AND('6. Trigger species (at site)'!F124/('5. Trigger species (global)'!H122)&gt;=0.1,'6. Trigger species (at site)'!D124&gt;9,$R119=1),1,0)</f>
        <v>#DIV/0!</v>
      </c>
      <c r="AN119" s="3" t="e">
        <f>IF(AND('6. Trigger species (at site)'!G124/('5. Trigger species (global)'!G122)&gt;=0.1,'6. Trigger species (at site)'!C124&gt;9,R119=1),1,0)</f>
        <v>#DIV/0!</v>
      </c>
      <c r="AO119" s="3" t="e">
        <f>IF(AND('5. Trigger species (global)'!$K122=lookups!$F$3,'6. Trigger species (at site)'!E124/('5. Trigger species (global)'!I122)&gt;=0.01,R119=1),1,0)</f>
        <v>#DIV/0!</v>
      </c>
      <c r="AP119" s="3" t="e">
        <f>IF(AND('5. Trigger species (global)'!$K122=lookups!$F$3,'6. Trigger species (at site)'!F124/('5. Trigger species (global)'!H122)&gt;=0.01,R119=1),1,0)</f>
        <v>#DIV/0!</v>
      </c>
      <c r="AQ119" s="3" t="e">
        <f>IF(AND('5. Trigger species (global)'!$K122=lookups!$F$3,'6. Trigger species (at site)'!G124/('5. Trigger species (global)'!G122)&gt;=0.01,R119=1),1,0)</f>
        <v>#DIV/0!</v>
      </c>
      <c r="AR119" s="3" t="e">
        <f>IF(AND(R119=1,BH119=$O$24,'5. Trigger species (global)'!L122=lookups!$F$3,'6. Trigger species (at site)'!E124/('5. Trigger species (global)'!I122)&gt;=0.005),1,0)</f>
        <v>#N/A</v>
      </c>
      <c r="AS119" s="3" t="e">
        <f>IF(AND(R119=1,BH119=$O$24,'5. Trigger species (global)'!L122=lookups!$F$3,'6. Trigger species (at site)'!F124/('5. Trigger species (global)'!H122)&gt;=0.005),1,0)</f>
        <v>#N/A</v>
      </c>
      <c r="AT119" s="3" t="e">
        <f>IF(AND(R119=1,BH119=$O$24,'5. Trigger species (global)'!L122=lookups!$F$3,'6. Trigger species (at site)'!G124/('5. Trigger species (global)'!G122)&gt;=0.005),1,0)</f>
        <v>#N/A</v>
      </c>
      <c r="AU119" s="3" t="e">
        <f>IF(AND('6. Trigger species (at site)'!C124&gt;=5,BH119=$O$25,'5. Trigger species (global)'!L122=lookups!$F$3),1,0)</f>
        <v>#N/A</v>
      </c>
      <c r="AV119" s="3">
        <f>IF(AND(R119=1,'6. Trigger species (at site)'!Y124=1),1,0)</f>
        <v>0</v>
      </c>
      <c r="AW119" s="3" t="e">
        <f>IF(AND('6. Trigger species (at site)'!Z124=1,'6. Trigger species (at site)'!E124/('5. Trigger species (global)'!I122)&gt;=0.01,'5. Trigger species (global)'!F122=lookups!$H$9),1,0)</f>
        <v>#DIV/0!</v>
      </c>
      <c r="AX119" s="3" t="e">
        <f>IF(AND('6. Trigger species (at site)'!Z124=1,'6. Trigger species (at site)'!F124/('5. Trigger species (global)'!H122)&gt;=0.01,'5. Trigger species (global)'!F122=lookups!$H$9),1,0)</f>
        <v>#DIV/0!</v>
      </c>
      <c r="AY119" s="3" t="e">
        <f>IF(AND('6. Trigger species (at site)'!Z124=1,'6. Trigger species (at site)'!G124/('5. Trigger species (global)'!G122)&gt;=0.01,'5. Trigger species (global)'!F122=lookups!$H$9),1,0)</f>
        <v>#DIV/0!</v>
      </c>
      <c r="AZ119" s="3">
        <f>IF(AND('6. Trigger species (at site)'!Z124=1,'6. Trigger species (at site)'!AA124=1,'5. Trigger species (global)'!F122=lookups!$H$9),1,0)</f>
        <v>0</v>
      </c>
      <c r="BA119" s="3" t="e">
        <f>IF(AND('6. Trigger species (at site)'!L124=lookups!$G$41,'6. Trigger species (at site)'!D124=lookups!$H$9,('6. Trigger species (at site)'!E124/('5. Trigger species (global)'!I122))&gt;=0.1),1,0)</f>
        <v>#DIV/0!</v>
      </c>
      <c r="BB119" s="3" t="e">
        <f>IF(AND('6. Trigger species (at site)'!L124=lookups!$G$41,'6. Trigger species (at site)'!D124=lookups!$H$9,('6. Trigger species (at site)'!F124/('5. Trigger species (global)'!H122))&gt;=0.1),1,0)</f>
        <v>#DIV/0!</v>
      </c>
      <c r="BC119" s="3" t="e">
        <f>IF(AND('6. Trigger species (at site)'!L124=lookups!$G$41,'6. Trigger species (at site)'!D124=lookups!$H$9,('6. Trigger species (at site)'!G124/('5. Trigger species (global)'!G122))&gt;=0.1),1,0)</f>
        <v>#DIV/0!</v>
      </c>
      <c r="BD119" s="3" t="e">
        <f>IF(AND('6. Trigger species (at site)'!L124=lookups!$G$42,'6. Trigger species (at site)'!D124=lookups!$H$9,('6. Trigger species (at site)'!E124/('5. Trigger species (global)'!I122))&gt;=0.1),1,0)</f>
        <v>#DIV/0!</v>
      </c>
      <c r="BE119" s="3" t="e">
        <f>IF(AND('6. Trigger species (at site)'!L124=lookups!$G$42,'6. Trigger species (at site)'!D124=lookups!$H$9,('6. Trigger species (at site)'!F124/('5. Trigger species (global)'!H122))&gt;=0.1),1,0)</f>
        <v>#DIV/0!</v>
      </c>
      <c r="BF119" s="3" t="e">
        <f>IF(AND('6. Trigger species (at site)'!L124=lookups!$G$42,'6. Trigger species (at site)'!D124=lookups!$H$9,('6. Trigger species (at site)'!G124/('5. Trigger species (global)'!G122))&gt;=0.1),1,0)</f>
        <v>#DIV/0!</v>
      </c>
      <c r="BG119" s="3">
        <f>'5. Trigger species (global)'!C122</f>
        <v>0</v>
      </c>
      <c r="BH119" s="3" t="e">
        <f t="shared" si="17"/>
        <v>#N/A</v>
      </c>
    </row>
    <row r="120" spans="1:60" x14ac:dyDescent="0.25">
      <c r="A120" s="3" t="s">
        <v>139</v>
      </c>
      <c r="E120" s="132" t="s">
        <v>881</v>
      </c>
      <c r="R120" s="3">
        <f>'6. Trigger species (at site)'!X125</f>
        <v>0</v>
      </c>
      <c r="S120" s="3">
        <f>IF(OR('5. Trigger species (global)'!D123=lookups!$E$43,'5. Trigger species (global)'!D123=lookups!$E$44),1,0)</f>
        <v>0</v>
      </c>
      <c r="T120" s="3">
        <f>IF('5. Trigger species (global)'!D123=lookups!$E$42,1,0)</f>
        <v>0</v>
      </c>
      <c r="U120" s="3">
        <f>IF(AND(S120=1,'5. Trigger species (global)'!$E$5=lookups!$H$3),1,0)</f>
        <v>0</v>
      </c>
      <c r="V120" s="3">
        <f>IF(AND(T120=1,'5. Trigger species (global)'!$E$5=lookups!$H$3),1,0)</f>
        <v>0</v>
      </c>
      <c r="W120" s="3" t="e">
        <f>IF(AND(S120=1,('6. Trigger species (at site)'!E125/(('5. Trigger species (global)'!I123))&gt;=0.005),'6. Trigger species (at site)'!C125&gt;4),1,0)</f>
        <v>#DIV/0!</v>
      </c>
      <c r="X120" s="28" t="e">
        <f>IF(AND(S120=1,('6. Trigger species (at site)'!F125/(('5. Trigger species (global)'!H123))&gt;=0.005),'6. Trigger species (at site)'!C125&gt;4),1,0)</f>
        <v>#DIV/0!</v>
      </c>
      <c r="Y120" s="3" t="e">
        <f>IF(AND(S120=1,('6. Trigger species (at site)'!G125/('5. Trigger species (global)'!G123)&gt;=0.005),'6. Trigger species (at site)'!C125&gt;4),1,0)</f>
        <v>#DIV/0!</v>
      </c>
      <c r="Z120" s="28" t="e">
        <f>IF(AND(T120=1,('6. Trigger species (at site)'!E125/('5. Trigger species (global)'!I123)&gt;=0.01),'6. Trigger species (at site)'!C125&gt;9),1,0)</f>
        <v>#DIV/0!</v>
      </c>
      <c r="AA120" s="28" t="e">
        <f>IF(AND(T120=1,('6. Trigger species (at site)'!F125/('5. Trigger species (global)'!H123)&gt;=0.01),'6. Trigger species (at site)'!C125&gt;9),1,0)</f>
        <v>#DIV/0!</v>
      </c>
      <c r="AB120" s="28" t="e">
        <f>IF(AND(T120=1,('6. Trigger species (at site)'!G125/('5. Trigger species (global)'!G123)&gt;=0.01),'6. Trigger species (at site)'!C125&gt;9),1,0)</f>
        <v>#DIV/0!</v>
      </c>
      <c r="AC120" s="3" t="e">
        <f>IF(AND(S120=1,('6. Trigger species (at site)'!E125/('5. Trigger species (global)'!I123)&gt;=0.001),'6. Trigger species (at site)'!C125&gt;4,'5. Trigger species (global)'!E123=lookups!$F$3),1,0)</f>
        <v>#DIV/0!</v>
      </c>
      <c r="AD120" s="28" t="e">
        <f>IF(AND(S120=1,('6. Trigger species (at site)'!F125/('5. Trigger species (global)'!H123)&gt;=0.001),'6. Trigger species (at site)'!D125&gt;4,'5. Trigger species (global)'!E123=lookups!$F$3),1,0)</f>
        <v>#DIV/0!</v>
      </c>
      <c r="AE120" s="3" t="e">
        <f>IF(AND(S120=1,('6. Trigger species (at site)'!G125/('5. Trigger species (global)'!G123)&gt;=0.001),'6. Trigger species (at site)'!C125&gt;4,'5. Trigger species (global)'!E123=lookups!$F$3),1,0)</f>
        <v>#DIV/0!</v>
      </c>
      <c r="AF120" s="28" t="e">
        <f>IF(AND(T120=1,('6. Trigger species (at site)'!E125/('5. Trigger species (global)'!I123)&gt;=0.002),'6. Trigger species (at site)'!C125&gt;9,'5. Trigger species (global)'!E123=lookups!$F$3),1,0)</f>
        <v>#DIV/0!</v>
      </c>
      <c r="AG120" s="28" t="e">
        <f>IF(AND(T120=1,('6. Trigger species (at site)'!F125/('5. Trigger species (global)'!H123)&gt;=0.002),'6. Trigger species (at site)'!D125&gt;9,'5. Trigger species (global)'!E123=lookups!$F$3),1,0)</f>
        <v>#DIV/0!</v>
      </c>
      <c r="AH120" s="28" t="e">
        <f>IF(AND(T120=1,('6. Trigger species (at site)'!G125/('5. Trigger species (global)'!G123)&gt;=0.002),'6. Trigger species (at site)'!C125&gt;9,'5. Trigger species (global)'!E123=lookups!$F$3),1,0)</f>
        <v>#DIV/0!</v>
      </c>
      <c r="AI120" s="3" t="e">
        <f>IF(AND(S120=1,('6. Trigger species (at site)'!E125/('5. Trigger species (global)'!I123)&gt;=0.95)),1,0)</f>
        <v>#DIV/0!</v>
      </c>
      <c r="AJ120" s="3" t="e">
        <f>IF(AND(S120=1,('6. Trigger species (at site)'!F125/('5. Trigger species (global)'!H123)&gt;=0.95)),1,0)</f>
        <v>#DIV/0!</v>
      </c>
      <c r="AK120" s="3" t="e">
        <f>IF(AND(S120=1,('6. Trigger species (at site)'!G125/('5. Trigger species (global)'!G123)&gt;=0.95)),1,0)</f>
        <v>#DIV/0!</v>
      </c>
      <c r="AL120" s="3" t="e">
        <f>IF(AND('6. Trigger species (at site)'!E125/('5. Trigger species (global)'!I123)&gt;=0.1,'6. Trigger species (at site)'!C125&gt;9,$R120=1),1,0)</f>
        <v>#DIV/0!</v>
      </c>
      <c r="AM120" s="3" t="e">
        <f>IF(AND('6. Trigger species (at site)'!F125/('5. Trigger species (global)'!H123)&gt;=0.1,'6. Trigger species (at site)'!D125&gt;9,$R120=1),1,0)</f>
        <v>#DIV/0!</v>
      </c>
      <c r="AN120" s="3" t="e">
        <f>IF(AND('6. Trigger species (at site)'!G125/('5. Trigger species (global)'!G123)&gt;=0.1,'6. Trigger species (at site)'!C125&gt;9,R120=1),1,0)</f>
        <v>#DIV/0!</v>
      </c>
      <c r="AO120" s="3" t="e">
        <f>IF(AND('5. Trigger species (global)'!$K123=lookups!$F$3,'6. Trigger species (at site)'!E125/('5. Trigger species (global)'!I123)&gt;=0.01,R120=1),1,0)</f>
        <v>#DIV/0!</v>
      </c>
      <c r="AP120" s="3" t="e">
        <f>IF(AND('5. Trigger species (global)'!$K123=lookups!$F$3,'6. Trigger species (at site)'!F125/('5. Trigger species (global)'!H123)&gt;=0.01,R120=1),1,0)</f>
        <v>#DIV/0!</v>
      </c>
      <c r="AQ120" s="3" t="e">
        <f>IF(AND('5. Trigger species (global)'!$K123=lookups!$F$3,'6. Trigger species (at site)'!G125/('5. Trigger species (global)'!G123)&gt;=0.01,R120=1),1,0)</f>
        <v>#DIV/0!</v>
      </c>
      <c r="AR120" s="3" t="e">
        <f>IF(AND(R120=1,BH120=$O$24,'5. Trigger species (global)'!L123=lookups!$F$3,'6. Trigger species (at site)'!E125/('5. Trigger species (global)'!I123)&gt;=0.005),1,0)</f>
        <v>#N/A</v>
      </c>
      <c r="AS120" s="3" t="e">
        <f>IF(AND(R120=1,BH120=$O$24,'5. Trigger species (global)'!L123=lookups!$F$3,'6. Trigger species (at site)'!F125/('5. Trigger species (global)'!H123)&gt;=0.005),1,0)</f>
        <v>#N/A</v>
      </c>
      <c r="AT120" s="3" t="e">
        <f>IF(AND(R120=1,BH120=$O$24,'5. Trigger species (global)'!L123=lookups!$F$3,'6. Trigger species (at site)'!G125/('5. Trigger species (global)'!G123)&gt;=0.005),1,0)</f>
        <v>#N/A</v>
      </c>
      <c r="AU120" s="3" t="e">
        <f>IF(AND('6. Trigger species (at site)'!C125&gt;=5,BH120=$O$25,'5. Trigger species (global)'!L123=lookups!$F$3),1,0)</f>
        <v>#N/A</v>
      </c>
      <c r="AV120" s="3">
        <f>IF(AND(R120=1,'6. Trigger species (at site)'!Y125=1),1,0)</f>
        <v>0</v>
      </c>
      <c r="AW120" s="3" t="e">
        <f>IF(AND('6. Trigger species (at site)'!Z125=1,'6. Trigger species (at site)'!E125/('5. Trigger species (global)'!I123)&gt;=0.01,'5. Trigger species (global)'!F123=lookups!$H$9),1,0)</f>
        <v>#DIV/0!</v>
      </c>
      <c r="AX120" s="3" t="e">
        <f>IF(AND('6. Trigger species (at site)'!Z125=1,'6. Trigger species (at site)'!F125/('5. Trigger species (global)'!H123)&gt;=0.01,'5. Trigger species (global)'!F123=lookups!$H$9),1,0)</f>
        <v>#DIV/0!</v>
      </c>
      <c r="AY120" s="3" t="e">
        <f>IF(AND('6. Trigger species (at site)'!Z125=1,'6. Trigger species (at site)'!G125/('5. Trigger species (global)'!G123)&gt;=0.01,'5. Trigger species (global)'!F123=lookups!$H$9),1,0)</f>
        <v>#DIV/0!</v>
      </c>
      <c r="AZ120" s="3">
        <f>IF(AND('6. Trigger species (at site)'!Z125=1,'6. Trigger species (at site)'!AA125=1,'5. Trigger species (global)'!F123=lookups!$H$9),1,0)</f>
        <v>0</v>
      </c>
      <c r="BA120" s="3" t="e">
        <f>IF(AND('6. Trigger species (at site)'!L125=lookups!$G$41,'6. Trigger species (at site)'!D125=lookups!$H$9,('6. Trigger species (at site)'!E125/('5. Trigger species (global)'!I123))&gt;=0.1),1,0)</f>
        <v>#DIV/0!</v>
      </c>
      <c r="BB120" s="3" t="e">
        <f>IF(AND('6. Trigger species (at site)'!L125=lookups!$G$41,'6. Trigger species (at site)'!D125=lookups!$H$9,('6. Trigger species (at site)'!F125/('5. Trigger species (global)'!H123))&gt;=0.1),1,0)</f>
        <v>#DIV/0!</v>
      </c>
      <c r="BC120" s="3" t="e">
        <f>IF(AND('6. Trigger species (at site)'!L125=lookups!$G$41,'6. Trigger species (at site)'!D125=lookups!$H$9,('6. Trigger species (at site)'!G125/('5. Trigger species (global)'!G123))&gt;=0.1),1,0)</f>
        <v>#DIV/0!</v>
      </c>
      <c r="BD120" s="3" t="e">
        <f>IF(AND('6. Trigger species (at site)'!L125=lookups!$G$42,'6. Trigger species (at site)'!D125=lookups!$H$9,('6. Trigger species (at site)'!E125/('5. Trigger species (global)'!I123))&gt;=0.1),1,0)</f>
        <v>#DIV/0!</v>
      </c>
      <c r="BE120" s="3" t="e">
        <f>IF(AND('6. Trigger species (at site)'!L125=lookups!$G$42,'6. Trigger species (at site)'!D125=lookups!$H$9,('6. Trigger species (at site)'!F125/('5. Trigger species (global)'!H123))&gt;=0.1),1,0)</f>
        <v>#DIV/0!</v>
      </c>
      <c r="BF120" s="3" t="e">
        <f>IF(AND('6. Trigger species (at site)'!L125=lookups!$G$42,'6. Trigger species (at site)'!D125=lookups!$H$9,('6. Trigger species (at site)'!G125/('5. Trigger species (global)'!G123))&gt;=0.1),1,0)</f>
        <v>#DIV/0!</v>
      </c>
      <c r="BG120" s="3">
        <f>'5. Trigger species (global)'!C123</f>
        <v>0</v>
      </c>
      <c r="BH120" s="3" t="e">
        <f t="shared" si="17"/>
        <v>#N/A</v>
      </c>
    </row>
    <row r="121" spans="1:60" x14ac:dyDescent="0.25">
      <c r="A121" s="3" t="s">
        <v>140</v>
      </c>
      <c r="E121" s="132" t="s">
        <v>882</v>
      </c>
      <c r="R121" s="3">
        <f>'6. Trigger species (at site)'!X126</f>
        <v>0</v>
      </c>
      <c r="S121" s="3">
        <f>IF(OR('5. Trigger species (global)'!D124=lookups!$E$43,'5. Trigger species (global)'!D124=lookups!$E$44),1,0)</f>
        <v>0</v>
      </c>
      <c r="T121" s="3">
        <f>IF('5. Trigger species (global)'!D124=lookups!$E$42,1,0)</f>
        <v>0</v>
      </c>
      <c r="U121" s="3">
        <f>IF(AND(S121=1,'5. Trigger species (global)'!$E$5=lookups!$H$3),1,0)</f>
        <v>0</v>
      </c>
      <c r="V121" s="3">
        <f>IF(AND(T121=1,'5. Trigger species (global)'!$E$5=lookups!$H$3),1,0)</f>
        <v>0</v>
      </c>
      <c r="W121" s="3" t="e">
        <f>IF(AND(S121=1,('6. Trigger species (at site)'!E126/(('5. Trigger species (global)'!I124))&gt;=0.005),'6. Trigger species (at site)'!C126&gt;4),1,0)</f>
        <v>#DIV/0!</v>
      </c>
      <c r="X121" s="28" t="e">
        <f>IF(AND(S121=1,('6. Trigger species (at site)'!F126/(('5. Trigger species (global)'!H124))&gt;=0.005),'6. Trigger species (at site)'!C126&gt;4),1,0)</f>
        <v>#DIV/0!</v>
      </c>
      <c r="Y121" s="3" t="e">
        <f>IF(AND(S121=1,('6. Trigger species (at site)'!G126/('5. Trigger species (global)'!G124)&gt;=0.005),'6. Trigger species (at site)'!C126&gt;4),1,0)</f>
        <v>#DIV/0!</v>
      </c>
      <c r="Z121" s="28" t="e">
        <f>IF(AND(T121=1,('6. Trigger species (at site)'!E126/('5. Trigger species (global)'!I124)&gt;=0.01),'6. Trigger species (at site)'!C126&gt;9),1,0)</f>
        <v>#DIV/0!</v>
      </c>
      <c r="AA121" s="28" t="e">
        <f>IF(AND(T121=1,('6. Trigger species (at site)'!F126/('5. Trigger species (global)'!H124)&gt;=0.01),'6. Trigger species (at site)'!C126&gt;9),1,0)</f>
        <v>#DIV/0!</v>
      </c>
      <c r="AB121" s="28" t="e">
        <f>IF(AND(T121=1,('6. Trigger species (at site)'!G126/('5. Trigger species (global)'!G124)&gt;=0.01),'6. Trigger species (at site)'!C126&gt;9),1,0)</f>
        <v>#DIV/0!</v>
      </c>
      <c r="AC121" s="3" t="e">
        <f>IF(AND(S121=1,('6. Trigger species (at site)'!E126/('5. Trigger species (global)'!I124)&gt;=0.001),'6. Trigger species (at site)'!C126&gt;4,'5. Trigger species (global)'!E124=lookups!$F$3),1,0)</f>
        <v>#DIV/0!</v>
      </c>
      <c r="AD121" s="28" t="e">
        <f>IF(AND(S121=1,('6. Trigger species (at site)'!F126/('5. Trigger species (global)'!H124)&gt;=0.001),'6. Trigger species (at site)'!D126&gt;4,'5. Trigger species (global)'!E124=lookups!$F$3),1,0)</f>
        <v>#DIV/0!</v>
      </c>
      <c r="AE121" s="3" t="e">
        <f>IF(AND(S121=1,('6. Trigger species (at site)'!G126/('5. Trigger species (global)'!G124)&gt;=0.001),'6. Trigger species (at site)'!C126&gt;4,'5. Trigger species (global)'!E124=lookups!$F$3),1,0)</f>
        <v>#DIV/0!</v>
      </c>
      <c r="AF121" s="28" t="e">
        <f>IF(AND(T121=1,('6. Trigger species (at site)'!E126/('5. Trigger species (global)'!I124)&gt;=0.002),'6. Trigger species (at site)'!C126&gt;9,'5. Trigger species (global)'!E124=lookups!$F$3),1,0)</f>
        <v>#DIV/0!</v>
      </c>
      <c r="AG121" s="28" t="e">
        <f>IF(AND(T121=1,('6. Trigger species (at site)'!F126/('5. Trigger species (global)'!H124)&gt;=0.002),'6. Trigger species (at site)'!D126&gt;9,'5. Trigger species (global)'!E124=lookups!$F$3),1,0)</f>
        <v>#DIV/0!</v>
      </c>
      <c r="AH121" s="28" t="e">
        <f>IF(AND(T121=1,('6. Trigger species (at site)'!G126/('5. Trigger species (global)'!G124)&gt;=0.002),'6. Trigger species (at site)'!C126&gt;9,'5. Trigger species (global)'!E124=lookups!$F$3),1,0)</f>
        <v>#DIV/0!</v>
      </c>
      <c r="AI121" s="3" t="e">
        <f>IF(AND(S121=1,('6. Trigger species (at site)'!E126/('5. Trigger species (global)'!I124)&gt;=0.95)),1,0)</f>
        <v>#DIV/0!</v>
      </c>
      <c r="AJ121" s="3" t="e">
        <f>IF(AND(S121=1,('6. Trigger species (at site)'!F126/('5. Trigger species (global)'!H124)&gt;=0.95)),1,0)</f>
        <v>#DIV/0!</v>
      </c>
      <c r="AK121" s="3" t="e">
        <f>IF(AND(S121=1,('6. Trigger species (at site)'!G126/('5. Trigger species (global)'!G124)&gt;=0.95)),1,0)</f>
        <v>#DIV/0!</v>
      </c>
      <c r="AL121" s="3" t="e">
        <f>IF(AND('6. Trigger species (at site)'!E126/('5. Trigger species (global)'!I124)&gt;=0.1,'6. Trigger species (at site)'!C126&gt;9,$R121=1),1,0)</f>
        <v>#DIV/0!</v>
      </c>
      <c r="AM121" s="3" t="e">
        <f>IF(AND('6. Trigger species (at site)'!F126/('5. Trigger species (global)'!H124)&gt;=0.1,'6. Trigger species (at site)'!D126&gt;9,$R121=1),1,0)</f>
        <v>#DIV/0!</v>
      </c>
      <c r="AN121" s="3" t="e">
        <f>IF(AND('6. Trigger species (at site)'!G126/('5. Trigger species (global)'!G124)&gt;=0.1,'6. Trigger species (at site)'!C126&gt;9,R121=1),1,0)</f>
        <v>#DIV/0!</v>
      </c>
      <c r="AO121" s="3" t="e">
        <f>IF(AND('5. Trigger species (global)'!$K124=lookups!$F$3,'6. Trigger species (at site)'!E126/('5. Trigger species (global)'!I124)&gt;=0.01,R121=1),1,0)</f>
        <v>#DIV/0!</v>
      </c>
      <c r="AP121" s="3" t="e">
        <f>IF(AND('5. Trigger species (global)'!$K124=lookups!$F$3,'6. Trigger species (at site)'!F126/('5. Trigger species (global)'!H124)&gt;=0.01,R121=1),1,0)</f>
        <v>#DIV/0!</v>
      </c>
      <c r="AQ121" s="3" t="e">
        <f>IF(AND('5. Trigger species (global)'!$K124=lookups!$F$3,'6. Trigger species (at site)'!G126/('5. Trigger species (global)'!G124)&gt;=0.01,R121=1),1,0)</f>
        <v>#DIV/0!</v>
      </c>
      <c r="AR121" s="3" t="e">
        <f>IF(AND(R121=1,BH121=$O$24,'5. Trigger species (global)'!L124=lookups!$F$3,'6. Trigger species (at site)'!E126/('5. Trigger species (global)'!I124)&gt;=0.005),1,0)</f>
        <v>#N/A</v>
      </c>
      <c r="AS121" s="3" t="e">
        <f>IF(AND(R121=1,BH121=$O$24,'5. Trigger species (global)'!L124=lookups!$F$3,'6. Trigger species (at site)'!F126/('5. Trigger species (global)'!H124)&gt;=0.005),1,0)</f>
        <v>#N/A</v>
      </c>
      <c r="AT121" s="3" t="e">
        <f>IF(AND(R121=1,BH121=$O$24,'5. Trigger species (global)'!L124=lookups!$F$3,'6. Trigger species (at site)'!G126/('5. Trigger species (global)'!G124)&gt;=0.005),1,0)</f>
        <v>#N/A</v>
      </c>
      <c r="AU121" s="3" t="e">
        <f>IF(AND('6. Trigger species (at site)'!C126&gt;=5,BH121=$O$25,'5. Trigger species (global)'!L124=lookups!$F$3),1,0)</f>
        <v>#N/A</v>
      </c>
      <c r="AV121" s="3">
        <f>IF(AND(R121=1,'6. Trigger species (at site)'!Y126=1),1,0)</f>
        <v>0</v>
      </c>
      <c r="AW121" s="3" t="e">
        <f>IF(AND('6. Trigger species (at site)'!Z126=1,'6. Trigger species (at site)'!E126/('5. Trigger species (global)'!I124)&gt;=0.01,'5. Trigger species (global)'!F124=lookups!$H$9),1,0)</f>
        <v>#DIV/0!</v>
      </c>
      <c r="AX121" s="3" t="e">
        <f>IF(AND('6. Trigger species (at site)'!Z126=1,'6. Trigger species (at site)'!F126/('5. Trigger species (global)'!H124)&gt;=0.01,'5. Trigger species (global)'!F124=lookups!$H$9),1,0)</f>
        <v>#DIV/0!</v>
      </c>
      <c r="AY121" s="3" t="e">
        <f>IF(AND('6. Trigger species (at site)'!Z126=1,'6. Trigger species (at site)'!G126/('5. Trigger species (global)'!G124)&gt;=0.01,'5. Trigger species (global)'!F124=lookups!$H$9),1,0)</f>
        <v>#DIV/0!</v>
      </c>
      <c r="AZ121" s="3">
        <f>IF(AND('6. Trigger species (at site)'!Z126=1,'6. Trigger species (at site)'!AA126=1,'5. Trigger species (global)'!F124=lookups!$H$9),1,0)</f>
        <v>0</v>
      </c>
      <c r="BA121" s="3" t="e">
        <f>IF(AND('6. Trigger species (at site)'!L126=lookups!$G$41,'6. Trigger species (at site)'!D126=lookups!$H$9,('6. Trigger species (at site)'!E126/('5. Trigger species (global)'!I124))&gt;=0.1),1,0)</f>
        <v>#DIV/0!</v>
      </c>
      <c r="BB121" s="3" t="e">
        <f>IF(AND('6. Trigger species (at site)'!L126=lookups!$G$41,'6. Trigger species (at site)'!D126=lookups!$H$9,('6. Trigger species (at site)'!F126/('5. Trigger species (global)'!H124))&gt;=0.1),1,0)</f>
        <v>#DIV/0!</v>
      </c>
      <c r="BC121" s="3" t="e">
        <f>IF(AND('6. Trigger species (at site)'!L126=lookups!$G$41,'6. Trigger species (at site)'!D126=lookups!$H$9,('6. Trigger species (at site)'!G126/('5. Trigger species (global)'!G124))&gt;=0.1),1,0)</f>
        <v>#DIV/0!</v>
      </c>
      <c r="BD121" s="3" t="e">
        <f>IF(AND('6. Trigger species (at site)'!L126=lookups!$G$42,'6. Trigger species (at site)'!D126=lookups!$H$9,('6. Trigger species (at site)'!E126/('5. Trigger species (global)'!I124))&gt;=0.1),1,0)</f>
        <v>#DIV/0!</v>
      </c>
      <c r="BE121" s="3" t="e">
        <f>IF(AND('6. Trigger species (at site)'!L126=lookups!$G$42,'6. Trigger species (at site)'!D126=lookups!$H$9,('6. Trigger species (at site)'!F126/('5. Trigger species (global)'!H124))&gt;=0.1),1,0)</f>
        <v>#DIV/0!</v>
      </c>
      <c r="BF121" s="3" t="e">
        <f>IF(AND('6. Trigger species (at site)'!L126=lookups!$G$42,'6. Trigger species (at site)'!D126=lookups!$H$9,('6. Trigger species (at site)'!G126/('5. Trigger species (global)'!G124))&gt;=0.1),1,0)</f>
        <v>#DIV/0!</v>
      </c>
      <c r="BG121" s="3">
        <f>'5. Trigger species (global)'!C124</f>
        <v>0</v>
      </c>
      <c r="BH121" s="3" t="e">
        <f t="shared" si="17"/>
        <v>#N/A</v>
      </c>
    </row>
    <row r="122" spans="1:60" x14ac:dyDescent="0.25">
      <c r="A122" s="3" t="s">
        <v>141</v>
      </c>
      <c r="E122" s="132" t="s">
        <v>883</v>
      </c>
      <c r="R122" s="3">
        <f>'6. Trigger species (at site)'!X127</f>
        <v>0</v>
      </c>
      <c r="S122" s="3">
        <f>IF(OR('5. Trigger species (global)'!D125=lookups!$E$43,'5. Trigger species (global)'!D125=lookups!$E$44),1,0)</f>
        <v>0</v>
      </c>
      <c r="T122" s="3">
        <f>IF('5. Trigger species (global)'!D125=lookups!$E$42,1,0)</f>
        <v>0</v>
      </c>
      <c r="U122" s="3">
        <f>IF(AND(S122=1,'5. Trigger species (global)'!$E$5=lookups!$H$3),1,0)</f>
        <v>0</v>
      </c>
      <c r="V122" s="3">
        <f>IF(AND(T122=1,'5. Trigger species (global)'!$E$5=lookups!$H$3),1,0)</f>
        <v>0</v>
      </c>
      <c r="W122" s="3" t="e">
        <f>IF(AND(S122=1,('6. Trigger species (at site)'!E127/(('5. Trigger species (global)'!I125))&gt;=0.005),'6. Trigger species (at site)'!C127&gt;4),1,0)</f>
        <v>#DIV/0!</v>
      </c>
      <c r="X122" s="28" t="e">
        <f>IF(AND(S122=1,('6. Trigger species (at site)'!F127/(('5. Trigger species (global)'!H125))&gt;=0.005),'6. Trigger species (at site)'!C127&gt;4),1,0)</f>
        <v>#DIV/0!</v>
      </c>
      <c r="Y122" s="3" t="e">
        <f>IF(AND(S122=1,('6. Trigger species (at site)'!G127/('5. Trigger species (global)'!G125)&gt;=0.005),'6. Trigger species (at site)'!C127&gt;4),1,0)</f>
        <v>#DIV/0!</v>
      </c>
      <c r="Z122" s="28" t="e">
        <f>IF(AND(T122=1,('6. Trigger species (at site)'!E127/('5. Trigger species (global)'!I125)&gt;=0.01),'6. Trigger species (at site)'!C127&gt;9),1,0)</f>
        <v>#DIV/0!</v>
      </c>
      <c r="AA122" s="28" t="e">
        <f>IF(AND(T122=1,('6. Trigger species (at site)'!F127/('5. Trigger species (global)'!H125)&gt;=0.01),'6. Trigger species (at site)'!C127&gt;9),1,0)</f>
        <v>#DIV/0!</v>
      </c>
      <c r="AB122" s="28" t="e">
        <f>IF(AND(T122=1,('6. Trigger species (at site)'!G127/('5. Trigger species (global)'!G125)&gt;=0.01),'6. Trigger species (at site)'!C127&gt;9),1,0)</f>
        <v>#DIV/0!</v>
      </c>
      <c r="AC122" s="3" t="e">
        <f>IF(AND(S122=1,('6. Trigger species (at site)'!E127/('5. Trigger species (global)'!I125)&gt;=0.001),'6. Trigger species (at site)'!C127&gt;4,'5. Trigger species (global)'!E125=lookups!$F$3),1,0)</f>
        <v>#DIV/0!</v>
      </c>
      <c r="AD122" s="28" t="e">
        <f>IF(AND(S122=1,('6. Trigger species (at site)'!F127/('5. Trigger species (global)'!H125)&gt;=0.001),'6. Trigger species (at site)'!D127&gt;4,'5. Trigger species (global)'!E125=lookups!$F$3),1,0)</f>
        <v>#DIV/0!</v>
      </c>
      <c r="AE122" s="3" t="e">
        <f>IF(AND(S122=1,('6. Trigger species (at site)'!G127/('5. Trigger species (global)'!G125)&gt;=0.001),'6. Trigger species (at site)'!C127&gt;4,'5. Trigger species (global)'!E125=lookups!$F$3),1,0)</f>
        <v>#DIV/0!</v>
      </c>
      <c r="AF122" s="28" t="e">
        <f>IF(AND(T122=1,('6. Trigger species (at site)'!E127/('5. Trigger species (global)'!I125)&gt;=0.002),'6. Trigger species (at site)'!C127&gt;9,'5. Trigger species (global)'!E125=lookups!$F$3),1,0)</f>
        <v>#DIV/0!</v>
      </c>
      <c r="AG122" s="28" t="e">
        <f>IF(AND(T122=1,('6. Trigger species (at site)'!F127/('5. Trigger species (global)'!H125)&gt;=0.002),'6. Trigger species (at site)'!D127&gt;9,'5. Trigger species (global)'!E125=lookups!$F$3),1,0)</f>
        <v>#DIV/0!</v>
      </c>
      <c r="AH122" s="28" t="e">
        <f>IF(AND(T122=1,('6. Trigger species (at site)'!G127/('5. Trigger species (global)'!G125)&gt;=0.002),'6. Trigger species (at site)'!C127&gt;9,'5. Trigger species (global)'!E125=lookups!$F$3),1,0)</f>
        <v>#DIV/0!</v>
      </c>
      <c r="AI122" s="3" t="e">
        <f>IF(AND(S122=1,('6. Trigger species (at site)'!E127/('5. Trigger species (global)'!I125)&gt;=0.95)),1,0)</f>
        <v>#DIV/0!</v>
      </c>
      <c r="AJ122" s="3" t="e">
        <f>IF(AND(S122=1,('6. Trigger species (at site)'!F127/('5. Trigger species (global)'!H125)&gt;=0.95)),1,0)</f>
        <v>#DIV/0!</v>
      </c>
      <c r="AK122" s="3" t="e">
        <f>IF(AND(S122=1,('6. Trigger species (at site)'!G127/('5. Trigger species (global)'!G125)&gt;=0.95)),1,0)</f>
        <v>#DIV/0!</v>
      </c>
      <c r="AL122" s="3" t="e">
        <f>IF(AND('6. Trigger species (at site)'!E127/('5. Trigger species (global)'!I125)&gt;=0.1,'6. Trigger species (at site)'!C127&gt;9,$R122=1),1,0)</f>
        <v>#DIV/0!</v>
      </c>
      <c r="AM122" s="3" t="e">
        <f>IF(AND('6. Trigger species (at site)'!F127/('5. Trigger species (global)'!H125)&gt;=0.1,'6. Trigger species (at site)'!D127&gt;9,$R122=1),1,0)</f>
        <v>#DIV/0!</v>
      </c>
      <c r="AN122" s="3" t="e">
        <f>IF(AND('6. Trigger species (at site)'!G127/('5. Trigger species (global)'!G125)&gt;=0.1,'6. Trigger species (at site)'!C127&gt;9,R122=1),1,0)</f>
        <v>#DIV/0!</v>
      </c>
      <c r="AO122" s="3" t="e">
        <f>IF(AND('5. Trigger species (global)'!$K125=lookups!$F$3,'6. Trigger species (at site)'!E127/('5. Trigger species (global)'!I125)&gt;=0.01,R122=1),1,0)</f>
        <v>#DIV/0!</v>
      </c>
      <c r="AP122" s="3" t="e">
        <f>IF(AND('5. Trigger species (global)'!$K125=lookups!$F$3,'6. Trigger species (at site)'!F127/('5. Trigger species (global)'!H125)&gt;=0.01,R122=1),1,0)</f>
        <v>#DIV/0!</v>
      </c>
      <c r="AQ122" s="3" t="e">
        <f>IF(AND('5. Trigger species (global)'!$K125=lookups!$F$3,'6. Trigger species (at site)'!G127/('5. Trigger species (global)'!G125)&gt;=0.01,R122=1),1,0)</f>
        <v>#DIV/0!</v>
      </c>
      <c r="AR122" s="3" t="e">
        <f>IF(AND(R122=1,BH122=$O$24,'5. Trigger species (global)'!L125=lookups!$F$3,'6. Trigger species (at site)'!E127/('5. Trigger species (global)'!I125)&gt;=0.005),1,0)</f>
        <v>#N/A</v>
      </c>
      <c r="AS122" s="3" t="e">
        <f>IF(AND(R122=1,BH122=$O$24,'5. Trigger species (global)'!L125=lookups!$F$3,'6. Trigger species (at site)'!F127/('5. Trigger species (global)'!H125)&gt;=0.005),1,0)</f>
        <v>#N/A</v>
      </c>
      <c r="AT122" s="3" t="e">
        <f>IF(AND(R122=1,BH122=$O$24,'5. Trigger species (global)'!L125=lookups!$F$3,'6. Trigger species (at site)'!G127/('5. Trigger species (global)'!G125)&gt;=0.005),1,0)</f>
        <v>#N/A</v>
      </c>
      <c r="AU122" s="3" t="e">
        <f>IF(AND('6. Trigger species (at site)'!C127&gt;=5,BH122=$O$25,'5. Trigger species (global)'!L125=lookups!$F$3),1,0)</f>
        <v>#N/A</v>
      </c>
      <c r="AV122" s="3">
        <f>IF(AND(R122=1,'6. Trigger species (at site)'!Y127=1),1,0)</f>
        <v>0</v>
      </c>
      <c r="AW122" s="3" t="e">
        <f>IF(AND('6. Trigger species (at site)'!Z127=1,'6. Trigger species (at site)'!E127/('5. Trigger species (global)'!I125)&gt;=0.01,'5. Trigger species (global)'!F125=lookups!$H$9),1,0)</f>
        <v>#DIV/0!</v>
      </c>
      <c r="AX122" s="3" t="e">
        <f>IF(AND('6. Trigger species (at site)'!Z127=1,'6. Trigger species (at site)'!F127/('5. Trigger species (global)'!H125)&gt;=0.01,'5. Trigger species (global)'!F125=lookups!$H$9),1,0)</f>
        <v>#DIV/0!</v>
      </c>
      <c r="AY122" s="3" t="e">
        <f>IF(AND('6. Trigger species (at site)'!Z127=1,'6. Trigger species (at site)'!G127/('5. Trigger species (global)'!G125)&gt;=0.01,'5. Trigger species (global)'!F125=lookups!$H$9),1,0)</f>
        <v>#DIV/0!</v>
      </c>
      <c r="AZ122" s="3">
        <f>IF(AND('6. Trigger species (at site)'!Z127=1,'6. Trigger species (at site)'!AA127=1,'5. Trigger species (global)'!F125=lookups!$H$9),1,0)</f>
        <v>0</v>
      </c>
      <c r="BA122" s="3" t="e">
        <f>IF(AND('6. Trigger species (at site)'!L127=lookups!$G$41,'6. Trigger species (at site)'!D127=lookups!$H$9,('6. Trigger species (at site)'!E127/('5. Trigger species (global)'!I125))&gt;=0.1),1,0)</f>
        <v>#DIV/0!</v>
      </c>
      <c r="BB122" s="3" t="e">
        <f>IF(AND('6. Trigger species (at site)'!L127=lookups!$G$41,'6. Trigger species (at site)'!D127=lookups!$H$9,('6. Trigger species (at site)'!F127/('5. Trigger species (global)'!H125))&gt;=0.1),1,0)</f>
        <v>#DIV/0!</v>
      </c>
      <c r="BC122" s="3" t="e">
        <f>IF(AND('6. Trigger species (at site)'!L127=lookups!$G$41,'6. Trigger species (at site)'!D127=lookups!$H$9,('6. Trigger species (at site)'!G127/('5. Trigger species (global)'!G125))&gt;=0.1),1,0)</f>
        <v>#DIV/0!</v>
      </c>
      <c r="BD122" s="3" t="e">
        <f>IF(AND('6. Trigger species (at site)'!L127=lookups!$G$42,'6. Trigger species (at site)'!D127=lookups!$H$9,('6. Trigger species (at site)'!E127/('5. Trigger species (global)'!I125))&gt;=0.1),1,0)</f>
        <v>#DIV/0!</v>
      </c>
      <c r="BE122" s="3" t="e">
        <f>IF(AND('6. Trigger species (at site)'!L127=lookups!$G$42,'6. Trigger species (at site)'!D127=lookups!$H$9,('6. Trigger species (at site)'!F127/('5. Trigger species (global)'!H125))&gt;=0.1),1,0)</f>
        <v>#DIV/0!</v>
      </c>
      <c r="BF122" s="3" t="e">
        <f>IF(AND('6. Trigger species (at site)'!L127=lookups!$G$42,'6. Trigger species (at site)'!D127=lookups!$H$9,('6. Trigger species (at site)'!G127/('5. Trigger species (global)'!G125))&gt;=0.1),1,0)</f>
        <v>#DIV/0!</v>
      </c>
      <c r="BG122" s="3">
        <f>'5. Trigger species (global)'!C125</f>
        <v>0</v>
      </c>
      <c r="BH122" s="3" t="e">
        <f t="shared" si="17"/>
        <v>#N/A</v>
      </c>
    </row>
    <row r="123" spans="1:60" x14ac:dyDescent="0.25">
      <c r="A123" s="3" t="s">
        <v>142</v>
      </c>
      <c r="E123" s="132" t="s">
        <v>884</v>
      </c>
      <c r="R123" s="3">
        <f>'6. Trigger species (at site)'!X128</f>
        <v>0</v>
      </c>
      <c r="S123" s="3">
        <f>IF(OR('5. Trigger species (global)'!D126=lookups!$E$43,'5. Trigger species (global)'!D126=lookups!$E$44),1,0)</f>
        <v>0</v>
      </c>
      <c r="T123" s="3">
        <f>IF('5. Trigger species (global)'!D126=lookups!$E$42,1,0)</f>
        <v>0</v>
      </c>
      <c r="U123" s="3">
        <f>IF(AND(S123=1,'5. Trigger species (global)'!$E$5=lookups!$H$3),1,0)</f>
        <v>0</v>
      </c>
      <c r="V123" s="3">
        <f>IF(AND(T123=1,'5. Trigger species (global)'!$E$5=lookups!$H$3),1,0)</f>
        <v>0</v>
      </c>
      <c r="W123" s="3" t="e">
        <f>IF(AND(S123=1,('6. Trigger species (at site)'!E128/(('5. Trigger species (global)'!I126))&gt;=0.005),'6. Trigger species (at site)'!C128&gt;4),1,0)</f>
        <v>#DIV/0!</v>
      </c>
      <c r="X123" s="28" t="e">
        <f>IF(AND(S123=1,('6. Trigger species (at site)'!F128/(('5. Trigger species (global)'!H126))&gt;=0.005),'6. Trigger species (at site)'!C128&gt;4),1,0)</f>
        <v>#DIV/0!</v>
      </c>
      <c r="Y123" s="3" t="e">
        <f>IF(AND(S123=1,('6. Trigger species (at site)'!G128/('5. Trigger species (global)'!G126)&gt;=0.005),'6. Trigger species (at site)'!C128&gt;4),1,0)</f>
        <v>#DIV/0!</v>
      </c>
      <c r="Z123" s="28" t="e">
        <f>IF(AND(T123=1,('6. Trigger species (at site)'!E128/('5. Trigger species (global)'!I126)&gt;=0.01),'6. Trigger species (at site)'!C128&gt;9),1,0)</f>
        <v>#DIV/0!</v>
      </c>
      <c r="AA123" s="28" t="e">
        <f>IF(AND(T123=1,('6. Trigger species (at site)'!F128/('5. Trigger species (global)'!H126)&gt;=0.01),'6. Trigger species (at site)'!C128&gt;9),1,0)</f>
        <v>#DIV/0!</v>
      </c>
      <c r="AB123" s="28" t="e">
        <f>IF(AND(T123=1,('6. Trigger species (at site)'!G128/('5. Trigger species (global)'!G126)&gt;=0.01),'6. Trigger species (at site)'!C128&gt;9),1,0)</f>
        <v>#DIV/0!</v>
      </c>
      <c r="AC123" s="3" t="e">
        <f>IF(AND(S123=1,('6. Trigger species (at site)'!E128/('5. Trigger species (global)'!I126)&gt;=0.001),'6. Trigger species (at site)'!C128&gt;4,'5. Trigger species (global)'!E126=lookups!$F$3),1,0)</f>
        <v>#DIV/0!</v>
      </c>
      <c r="AD123" s="28" t="e">
        <f>IF(AND(S123=1,('6. Trigger species (at site)'!F128/('5. Trigger species (global)'!H126)&gt;=0.001),'6. Trigger species (at site)'!D128&gt;4,'5. Trigger species (global)'!E126=lookups!$F$3),1,0)</f>
        <v>#DIV/0!</v>
      </c>
      <c r="AE123" s="3" t="e">
        <f>IF(AND(S123=1,('6. Trigger species (at site)'!G128/('5. Trigger species (global)'!G126)&gt;=0.001),'6. Trigger species (at site)'!C128&gt;4,'5. Trigger species (global)'!E126=lookups!$F$3),1,0)</f>
        <v>#DIV/0!</v>
      </c>
      <c r="AF123" s="28" t="e">
        <f>IF(AND(T123=1,('6. Trigger species (at site)'!E128/('5. Trigger species (global)'!I126)&gt;=0.002),'6. Trigger species (at site)'!C128&gt;9,'5. Trigger species (global)'!E126=lookups!$F$3),1,0)</f>
        <v>#DIV/0!</v>
      </c>
      <c r="AG123" s="28" t="e">
        <f>IF(AND(T123=1,('6. Trigger species (at site)'!F128/('5. Trigger species (global)'!H126)&gt;=0.002),'6. Trigger species (at site)'!D128&gt;9,'5. Trigger species (global)'!E126=lookups!$F$3),1,0)</f>
        <v>#DIV/0!</v>
      </c>
      <c r="AH123" s="28" t="e">
        <f>IF(AND(T123=1,('6. Trigger species (at site)'!G128/('5. Trigger species (global)'!G126)&gt;=0.002),'6. Trigger species (at site)'!C128&gt;9,'5. Trigger species (global)'!E126=lookups!$F$3),1,0)</f>
        <v>#DIV/0!</v>
      </c>
      <c r="AI123" s="3" t="e">
        <f>IF(AND(S123=1,('6. Trigger species (at site)'!E128/('5. Trigger species (global)'!I126)&gt;=0.95)),1,0)</f>
        <v>#DIV/0!</v>
      </c>
      <c r="AJ123" s="3" t="e">
        <f>IF(AND(S123=1,('6. Trigger species (at site)'!F128/('5. Trigger species (global)'!H126)&gt;=0.95)),1,0)</f>
        <v>#DIV/0!</v>
      </c>
      <c r="AK123" s="3" t="e">
        <f>IF(AND(S123=1,('6. Trigger species (at site)'!G128/('5. Trigger species (global)'!G126)&gt;=0.95)),1,0)</f>
        <v>#DIV/0!</v>
      </c>
      <c r="AL123" s="3" t="e">
        <f>IF(AND('6. Trigger species (at site)'!E128/('5. Trigger species (global)'!I126)&gt;=0.1,'6. Trigger species (at site)'!C128&gt;9,$R123=1),1,0)</f>
        <v>#DIV/0!</v>
      </c>
      <c r="AM123" s="3" t="e">
        <f>IF(AND('6. Trigger species (at site)'!F128/('5. Trigger species (global)'!H126)&gt;=0.1,'6. Trigger species (at site)'!D128&gt;9,$R123=1),1,0)</f>
        <v>#DIV/0!</v>
      </c>
      <c r="AN123" s="3" t="e">
        <f>IF(AND('6. Trigger species (at site)'!G128/('5. Trigger species (global)'!G126)&gt;=0.1,'6. Trigger species (at site)'!C128&gt;9,R123=1),1,0)</f>
        <v>#DIV/0!</v>
      </c>
      <c r="AO123" s="3" t="e">
        <f>IF(AND('5. Trigger species (global)'!$K126=lookups!$F$3,'6. Trigger species (at site)'!E128/('5. Trigger species (global)'!I126)&gt;=0.01,R123=1),1,0)</f>
        <v>#DIV/0!</v>
      </c>
      <c r="AP123" s="3" t="e">
        <f>IF(AND('5. Trigger species (global)'!$K126=lookups!$F$3,'6. Trigger species (at site)'!F128/('5. Trigger species (global)'!H126)&gt;=0.01,R123=1),1,0)</f>
        <v>#DIV/0!</v>
      </c>
      <c r="AQ123" s="3" t="e">
        <f>IF(AND('5. Trigger species (global)'!$K126=lookups!$F$3,'6. Trigger species (at site)'!G128/('5. Trigger species (global)'!G126)&gt;=0.01,R123=1),1,0)</f>
        <v>#DIV/0!</v>
      </c>
      <c r="AR123" s="3" t="e">
        <f>IF(AND(R123=1,BH123=$O$24,'5. Trigger species (global)'!L126=lookups!$F$3,'6. Trigger species (at site)'!E128/('5. Trigger species (global)'!I126)&gt;=0.005),1,0)</f>
        <v>#N/A</v>
      </c>
      <c r="AS123" s="3" t="e">
        <f>IF(AND(R123=1,BH123=$O$24,'5. Trigger species (global)'!L126=lookups!$F$3,'6. Trigger species (at site)'!F128/('5. Trigger species (global)'!H126)&gt;=0.005),1,0)</f>
        <v>#N/A</v>
      </c>
      <c r="AT123" s="3" t="e">
        <f>IF(AND(R123=1,BH123=$O$24,'5. Trigger species (global)'!L126=lookups!$F$3,'6. Trigger species (at site)'!G128/('5. Trigger species (global)'!G126)&gt;=0.005),1,0)</f>
        <v>#N/A</v>
      </c>
      <c r="AU123" s="3" t="e">
        <f>IF(AND('6. Trigger species (at site)'!C128&gt;=5,BH123=$O$25,'5. Trigger species (global)'!L126=lookups!$F$3),1,0)</f>
        <v>#N/A</v>
      </c>
      <c r="AV123" s="3">
        <f>IF(AND(R123=1,'6. Trigger species (at site)'!Y128=1),1,0)</f>
        <v>0</v>
      </c>
      <c r="AW123" s="3" t="e">
        <f>IF(AND('6. Trigger species (at site)'!Z128=1,'6. Trigger species (at site)'!E128/('5. Trigger species (global)'!I126)&gt;=0.01,'5. Trigger species (global)'!F126=lookups!$H$9),1,0)</f>
        <v>#DIV/0!</v>
      </c>
      <c r="AX123" s="3" t="e">
        <f>IF(AND('6. Trigger species (at site)'!Z128=1,'6. Trigger species (at site)'!F128/('5. Trigger species (global)'!H126)&gt;=0.01,'5. Trigger species (global)'!F126=lookups!$H$9),1,0)</f>
        <v>#DIV/0!</v>
      </c>
      <c r="AY123" s="3" t="e">
        <f>IF(AND('6. Trigger species (at site)'!Z128=1,'6. Trigger species (at site)'!G128/('5. Trigger species (global)'!G126)&gt;=0.01,'5. Trigger species (global)'!F126=lookups!$H$9),1,0)</f>
        <v>#DIV/0!</v>
      </c>
      <c r="AZ123" s="3">
        <f>IF(AND('6. Trigger species (at site)'!Z128=1,'6. Trigger species (at site)'!AA128=1,'5. Trigger species (global)'!F126=lookups!$H$9),1,0)</f>
        <v>0</v>
      </c>
      <c r="BA123" s="3" t="e">
        <f>IF(AND('6. Trigger species (at site)'!L128=lookups!$G$41,'6. Trigger species (at site)'!D128=lookups!$H$9,('6. Trigger species (at site)'!E128/('5. Trigger species (global)'!I126))&gt;=0.1),1,0)</f>
        <v>#DIV/0!</v>
      </c>
      <c r="BB123" s="3" t="e">
        <f>IF(AND('6. Trigger species (at site)'!L128=lookups!$G$41,'6. Trigger species (at site)'!D128=lookups!$H$9,('6. Trigger species (at site)'!F128/('5. Trigger species (global)'!H126))&gt;=0.1),1,0)</f>
        <v>#DIV/0!</v>
      </c>
      <c r="BC123" s="3" t="e">
        <f>IF(AND('6. Trigger species (at site)'!L128=lookups!$G$41,'6. Trigger species (at site)'!D128=lookups!$H$9,('6. Trigger species (at site)'!G128/('5. Trigger species (global)'!G126))&gt;=0.1),1,0)</f>
        <v>#DIV/0!</v>
      </c>
      <c r="BD123" s="3" t="e">
        <f>IF(AND('6. Trigger species (at site)'!L128=lookups!$G$42,'6. Trigger species (at site)'!D128=lookups!$H$9,('6. Trigger species (at site)'!E128/('5. Trigger species (global)'!I126))&gt;=0.1),1,0)</f>
        <v>#DIV/0!</v>
      </c>
      <c r="BE123" s="3" t="e">
        <f>IF(AND('6. Trigger species (at site)'!L128=lookups!$G$42,'6. Trigger species (at site)'!D128=lookups!$H$9,('6. Trigger species (at site)'!F128/('5. Trigger species (global)'!H126))&gt;=0.1),1,0)</f>
        <v>#DIV/0!</v>
      </c>
      <c r="BF123" s="3" t="e">
        <f>IF(AND('6. Trigger species (at site)'!L128=lookups!$G$42,'6. Trigger species (at site)'!D128=lookups!$H$9,('6. Trigger species (at site)'!G128/('5. Trigger species (global)'!G126))&gt;=0.1),1,0)</f>
        <v>#DIV/0!</v>
      </c>
      <c r="BG123" s="3">
        <f>'5. Trigger species (global)'!C126</f>
        <v>0</v>
      </c>
      <c r="BH123" s="3" t="e">
        <f t="shared" si="17"/>
        <v>#N/A</v>
      </c>
    </row>
    <row r="124" spans="1:60" x14ac:dyDescent="0.25">
      <c r="A124" s="3" t="s">
        <v>143</v>
      </c>
      <c r="E124" s="132" t="s">
        <v>885</v>
      </c>
      <c r="R124" s="3">
        <f>'6. Trigger species (at site)'!X129</f>
        <v>0</v>
      </c>
      <c r="S124" s="3">
        <f>IF(OR('5. Trigger species (global)'!D127=lookups!$E$43,'5. Trigger species (global)'!D127=lookups!$E$44),1,0)</f>
        <v>0</v>
      </c>
      <c r="T124" s="3">
        <f>IF('5. Trigger species (global)'!D127=lookups!$E$42,1,0)</f>
        <v>0</v>
      </c>
      <c r="U124" s="3">
        <f>IF(AND(S124=1,'5. Trigger species (global)'!$E$5=lookups!$H$3),1,0)</f>
        <v>0</v>
      </c>
      <c r="V124" s="3">
        <f>IF(AND(T124=1,'5. Trigger species (global)'!$E$5=lookups!$H$3),1,0)</f>
        <v>0</v>
      </c>
      <c r="W124" s="3" t="e">
        <f>IF(AND(S124=1,('6. Trigger species (at site)'!E129/(('5. Trigger species (global)'!I127))&gt;=0.005),'6. Trigger species (at site)'!C129&gt;4),1,0)</f>
        <v>#DIV/0!</v>
      </c>
      <c r="X124" s="28" t="e">
        <f>IF(AND(S124=1,('6. Trigger species (at site)'!F129/(('5. Trigger species (global)'!H127))&gt;=0.005),'6. Trigger species (at site)'!C129&gt;4),1,0)</f>
        <v>#DIV/0!</v>
      </c>
      <c r="Y124" s="3" t="e">
        <f>IF(AND(S124=1,('6. Trigger species (at site)'!G129/('5. Trigger species (global)'!G127)&gt;=0.005),'6. Trigger species (at site)'!C129&gt;4),1,0)</f>
        <v>#DIV/0!</v>
      </c>
      <c r="Z124" s="28" t="e">
        <f>IF(AND(T124=1,('6. Trigger species (at site)'!E129/('5. Trigger species (global)'!I127)&gt;=0.01),'6. Trigger species (at site)'!C129&gt;9),1,0)</f>
        <v>#DIV/0!</v>
      </c>
      <c r="AA124" s="28" t="e">
        <f>IF(AND(T124=1,('6. Trigger species (at site)'!F129/('5. Trigger species (global)'!H127)&gt;=0.01),'6. Trigger species (at site)'!C129&gt;9),1,0)</f>
        <v>#DIV/0!</v>
      </c>
      <c r="AB124" s="28" t="e">
        <f>IF(AND(T124=1,('6. Trigger species (at site)'!G129/('5. Trigger species (global)'!G127)&gt;=0.01),'6. Trigger species (at site)'!C129&gt;9),1,0)</f>
        <v>#DIV/0!</v>
      </c>
      <c r="AC124" s="3" t="e">
        <f>IF(AND(S124=1,('6. Trigger species (at site)'!E129/('5. Trigger species (global)'!I127)&gt;=0.001),'6. Trigger species (at site)'!C129&gt;4,'5. Trigger species (global)'!E127=lookups!$F$3),1,0)</f>
        <v>#DIV/0!</v>
      </c>
      <c r="AD124" s="28" t="e">
        <f>IF(AND(S124=1,('6. Trigger species (at site)'!F129/('5. Trigger species (global)'!H127)&gt;=0.001),'6. Trigger species (at site)'!D129&gt;4,'5. Trigger species (global)'!E127=lookups!$F$3),1,0)</f>
        <v>#DIV/0!</v>
      </c>
      <c r="AE124" s="3" t="e">
        <f>IF(AND(S124=1,('6. Trigger species (at site)'!G129/('5. Trigger species (global)'!G127)&gt;=0.001),'6. Trigger species (at site)'!C129&gt;4,'5. Trigger species (global)'!E127=lookups!$F$3),1,0)</f>
        <v>#DIV/0!</v>
      </c>
      <c r="AF124" s="28" t="e">
        <f>IF(AND(T124=1,('6. Trigger species (at site)'!E129/('5. Trigger species (global)'!I127)&gt;=0.002),'6. Trigger species (at site)'!C129&gt;9,'5. Trigger species (global)'!E127=lookups!$F$3),1,0)</f>
        <v>#DIV/0!</v>
      </c>
      <c r="AG124" s="28" t="e">
        <f>IF(AND(T124=1,('6. Trigger species (at site)'!F129/('5. Trigger species (global)'!H127)&gt;=0.002),'6. Trigger species (at site)'!D129&gt;9,'5. Trigger species (global)'!E127=lookups!$F$3),1,0)</f>
        <v>#DIV/0!</v>
      </c>
      <c r="AH124" s="28" t="e">
        <f>IF(AND(T124=1,('6. Trigger species (at site)'!G129/('5. Trigger species (global)'!G127)&gt;=0.002),'6. Trigger species (at site)'!C129&gt;9,'5. Trigger species (global)'!E127=lookups!$F$3),1,0)</f>
        <v>#DIV/0!</v>
      </c>
      <c r="AI124" s="3" t="e">
        <f>IF(AND(S124=1,('6. Trigger species (at site)'!E129/('5. Trigger species (global)'!I127)&gt;=0.95)),1,0)</f>
        <v>#DIV/0!</v>
      </c>
      <c r="AJ124" s="3" t="e">
        <f>IF(AND(S124=1,('6. Trigger species (at site)'!F129/('5. Trigger species (global)'!H127)&gt;=0.95)),1,0)</f>
        <v>#DIV/0!</v>
      </c>
      <c r="AK124" s="3" t="e">
        <f>IF(AND(S124=1,('6. Trigger species (at site)'!G129/('5. Trigger species (global)'!G127)&gt;=0.95)),1,0)</f>
        <v>#DIV/0!</v>
      </c>
      <c r="AL124" s="3" t="e">
        <f>IF(AND('6. Trigger species (at site)'!E129/('5. Trigger species (global)'!I127)&gt;=0.1,'6. Trigger species (at site)'!C129&gt;9,$R124=1),1,0)</f>
        <v>#DIV/0!</v>
      </c>
      <c r="AM124" s="3" t="e">
        <f>IF(AND('6. Trigger species (at site)'!F129/('5. Trigger species (global)'!H127)&gt;=0.1,'6. Trigger species (at site)'!D129&gt;9,$R124=1),1,0)</f>
        <v>#DIV/0!</v>
      </c>
      <c r="AN124" s="3" t="e">
        <f>IF(AND('6. Trigger species (at site)'!G129/('5. Trigger species (global)'!G127)&gt;=0.1,'6. Trigger species (at site)'!C129&gt;9,R124=1),1,0)</f>
        <v>#DIV/0!</v>
      </c>
      <c r="AO124" s="3" t="e">
        <f>IF(AND('5. Trigger species (global)'!$K127=lookups!$F$3,'6. Trigger species (at site)'!E129/('5. Trigger species (global)'!I127)&gt;=0.01,R124=1),1,0)</f>
        <v>#DIV/0!</v>
      </c>
      <c r="AP124" s="3" t="e">
        <f>IF(AND('5. Trigger species (global)'!$K127=lookups!$F$3,'6. Trigger species (at site)'!F129/('5. Trigger species (global)'!H127)&gt;=0.01,R124=1),1,0)</f>
        <v>#DIV/0!</v>
      </c>
      <c r="AQ124" s="3" t="e">
        <f>IF(AND('5. Trigger species (global)'!$K127=lookups!$F$3,'6. Trigger species (at site)'!G129/('5. Trigger species (global)'!G127)&gt;=0.01,R124=1),1,0)</f>
        <v>#DIV/0!</v>
      </c>
      <c r="AR124" s="3" t="e">
        <f>IF(AND(R124=1,BH124=$O$24,'5. Trigger species (global)'!L127=lookups!$F$3,'6. Trigger species (at site)'!E129/('5. Trigger species (global)'!I127)&gt;=0.005),1,0)</f>
        <v>#N/A</v>
      </c>
      <c r="AS124" s="3" t="e">
        <f>IF(AND(R124=1,BH124=$O$24,'5. Trigger species (global)'!L127=lookups!$F$3,'6. Trigger species (at site)'!F129/('5. Trigger species (global)'!H127)&gt;=0.005),1,0)</f>
        <v>#N/A</v>
      </c>
      <c r="AT124" s="3" t="e">
        <f>IF(AND(R124=1,BH124=$O$24,'5. Trigger species (global)'!L127=lookups!$F$3,'6. Trigger species (at site)'!G129/('5. Trigger species (global)'!G127)&gt;=0.005),1,0)</f>
        <v>#N/A</v>
      </c>
      <c r="AU124" s="3" t="e">
        <f>IF(AND('6. Trigger species (at site)'!C129&gt;=5,BH124=$O$25,'5. Trigger species (global)'!L127=lookups!$F$3),1,0)</f>
        <v>#N/A</v>
      </c>
      <c r="AV124" s="3">
        <f>IF(AND(R124=1,'6. Trigger species (at site)'!Y129=1),1,0)</f>
        <v>0</v>
      </c>
      <c r="AW124" s="3" t="e">
        <f>IF(AND('6. Trigger species (at site)'!Z129=1,'6. Trigger species (at site)'!E129/('5. Trigger species (global)'!I127)&gt;=0.01,'5. Trigger species (global)'!F127=lookups!$H$9),1,0)</f>
        <v>#DIV/0!</v>
      </c>
      <c r="AX124" s="3" t="e">
        <f>IF(AND('6. Trigger species (at site)'!Z129=1,'6. Trigger species (at site)'!F129/('5. Trigger species (global)'!H127)&gt;=0.01,'5. Trigger species (global)'!F127=lookups!$H$9),1,0)</f>
        <v>#DIV/0!</v>
      </c>
      <c r="AY124" s="3" t="e">
        <f>IF(AND('6. Trigger species (at site)'!Z129=1,'6. Trigger species (at site)'!G129/('5. Trigger species (global)'!G127)&gt;=0.01,'5. Trigger species (global)'!F127=lookups!$H$9),1,0)</f>
        <v>#DIV/0!</v>
      </c>
      <c r="AZ124" s="3">
        <f>IF(AND('6. Trigger species (at site)'!Z129=1,'6. Trigger species (at site)'!AA129=1,'5. Trigger species (global)'!F127=lookups!$H$9),1,0)</f>
        <v>0</v>
      </c>
      <c r="BA124" s="3" t="e">
        <f>IF(AND('6. Trigger species (at site)'!L129=lookups!$G$41,'6. Trigger species (at site)'!D129=lookups!$H$9,('6. Trigger species (at site)'!E129/('5. Trigger species (global)'!I127))&gt;=0.1),1,0)</f>
        <v>#DIV/0!</v>
      </c>
      <c r="BB124" s="3" t="e">
        <f>IF(AND('6. Trigger species (at site)'!L129=lookups!$G$41,'6. Trigger species (at site)'!D129=lookups!$H$9,('6. Trigger species (at site)'!F129/('5. Trigger species (global)'!H127))&gt;=0.1),1,0)</f>
        <v>#DIV/0!</v>
      </c>
      <c r="BC124" s="3" t="e">
        <f>IF(AND('6. Trigger species (at site)'!L129=lookups!$G$41,'6. Trigger species (at site)'!D129=lookups!$H$9,('6. Trigger species (at site)'!G129/('5. Trigger species (global)'!G127))&gt;=0.1),1,0)</f>
        <v>#DIV/0!</v>
      </c>
      <c r="BD124" s="3" t="e">
        <f>IF(AND('6. Trigger species (at site)'!L129=lookups!$G$42,'6. Trigger species (at site)'!D129=lookups!$H$9,('6. Trigger species (at site)'!E129/('5. Trigger species (global)'!I127))&gt;=0.1),1,0)</f>
        <v>#DIV/0!</v>
      </c>
      <c r="BE124" s="3" t="e">
        <f>IF(AND('6. Trigger species (at site)'!L129=lookups!$G$42,'6. Trigger species (at site)'!D129=lookups!$H$9,('6. Trigger species (at site)'!F129/('5. Trigger species (global)'!H127))&gt;=0.1),1,0)</f>
        <v>#DIV/0!</v>
      </c>
      <c r="BF124" s="3" t="e">
        <f>IF(AND('6. Trigger species (at site)'!L129=lookups!$G$42,'6. Trigger species (at site)'!D129=lookups!$H$9,('6. Trigger species (at site)'!G129/('5. Trigger species (global)'!G127))&gt;=0.1),1,0)</f>
        <v>#DIV/0!</v>
      </c>
      <c r="BG124" s="3">
        <f>'5. Trigger species (global)'!C127</f>
        <v>0</v>
      </c>
      <c r="BH124" s="3" t="e">
        <f t="shared" si="17"/>
        <v>#N/A</v>
      </c>
    </row>
    <row r="125" spans="1:60" x14ac:dyDescent="0.25">
      <c r="A125" s="3" t="s">
        <v>144</v>
      </c>
      <c r="E125" s="132" t="s">
        <v>886</v>
      </c>
      <c r="R125" s="3">
        <f>'6. Trigger species (at site)'!X130</f>
        <v>0</v>
      </c>
      <c r="S125" s="3">
        <f>IF(OR('5. Trigger species (global)'!D128=lookups!$E$43,'5. Trigger species (global)'!D128=lookups!$E$44),1,0)</f>
        <v>0</v>
      </c>
      <c r="T125" s="3">
        <f>IF('5. Trigger species (global)'!D128=lookups!$E$42,1,0)</f>
        <v>0</v>
      </c>
      <c r="U125" s="3">
        <f>IF(AND(S125=1,'5. Trigger species (global)'!$E$5=lookups!$H$3),1,0)</f>
        <v>0</v>
      </c>
      <c r="V125" s="3">
        <f>IF(AND(T125=1,'5. Trigger species (global)'!$E$5=lookups!$H$3),1,0)</f>
        <v>0</v>
      </c>
      <c r="W125" s="3" t="e">
        <f>IF(AND(S125=1,('6. Trigger species (at site)'!E130/(('5. Trigger species (global)'!I128))&gt;=0.005),'6. Trigger species (at site)'!C130&gt;4),1,0)</f>
        <v>#DIV/0!</v>
      </c>
      <c r="X125" s="28" t="e">
        <f>IF(AND(S125=1,('6. Trigger species (at site)'!F130/(('5. Trigger species (global)'!H128))&gt;=0.005),'6. Trigger species (at site)'!C130&gt;4),1,0)</f>
        <v>#DIV/0!</v>
      </c>
      <c r="Y125" s="3" t="e">
        <f>IF(AND(S125=1,('6. Trigger species (at site)'!G130/('5. Trigger species (global)'!G128)&gt;=0.005),'6. Trigger species (at site)'!C130&gt;4),1,0)</f>
        <v>#DIV/0!</v>
      </c>
      <c r="Z125" s="28" t="e">
        <f>IF(AND(T125=1,('6. Trigger species (at site)'!E130/('5. Trigger species (global)'!I128)&gt;=0.01),'6. Trigger species (at site)'!C130&gt;9),1,0)</f>
        <v>#DIV/0!</v>
      </c>
      <c r="AA125" s="28" t="e">
        <f>IF(AND(T125=1,('6. Trigger species (at site)'!F130/('5. Trigger species (global)'!H128)&gt;=0.01),'6. Trigger species (at site)'!C130&gt;9),1,0)</f>
        <v>#DIV/0!</v>
      </c>
      <c r="AB125" s="28" t="e">
        <f>IF(AND(T125=1,('6. Trigger species (at site)'!G130/('5. Trigger species (global)'!G128)&gt;=0.01),'6. Trigger species (at site)'!C130&gt;9),1,0)</f>
        <v>#DIV/0!</v>
      </c>
      <c r="AC125" s="3" t="e">
        <f>IF(AND(S125=1,('6. Trigger species (at site)'!E130/('5. Trigger species (global)'!I128)&gt;=0.001),'6. Trigger species (at site)'!C130&gt;4,'5. Trigger species (global)'!E128=lookups!$F$3),1,0)</f>
        <v>#DIV/0!</v>
      </c>
      <c r="AD125" s="28" t="e">
        <f>IF(AND(S125=1,('6. Trigger species (at site)'!F130/('5. Trigger species (global)'!H128)&gt;=0.001),'6. Trigger species (at site)'!D130&gt;4,'5. Trigger species (global)'!E128=lookups!$F$3),1,0)</f>
        <v>#DIV/0!</v>
      </c>
      <c r="AE125" s="3" t="e">
        <f>IF(AND(S125=1,('6. Trigger species (at site)'!G130/('5. Trigger species (global)'!G128)&gt;=0.001),'6. Trigger species (at site)'!C130&gt;4,'5. Trigger species (global)'!E128=lookups!$F$3),1,0)</f>
        <v>#DIV/0!</v>
      </c>
      <c r="AF125" s="28" t="e">
        <f>IF(AND(T125=1,('6. Trigger species (at site)'!E130/('5. Trigger species (global)'!I128)&gt;=0.002),'6. Trigger species (at site)'!C130&gt;9,'5. Trigger species (global)'!E128=lookups!$F$3),1,0)</f>
        <v>#DIV/0!</v>
      </c>
      <c r="AG125" s="28" t="e">
        <f>IF(AND(T125=1,('6. Trigger species (at site)'!F130/('5. Trigger species (global)'!H128)&gt;=0.002),'6. Trigger species (at site)'!D130&gt;9,'5. Trigger species (global)'!E128=lookups!$F$3),1,0)</f>
        <v>#DIV/0!</v>
      </c>
      <c r="AH125" s="28" t="e">
        <f>IF(AND(T125=1,('6. Trigger species (at site)'!G130/('5. Trigger species (global)'!G128)&gt;=0.002),'6. Trigger species (at site)'!C130&gt;9,'5. Trigger species (global)'!E128=lookups!$F$3),1,0)</f>
        <v>#DIV/0!</v>
      </c>
      <c r="AI125" s="3" t="e">
        <f>IF(AND(S125=1,('6. Trigger species (at site)'!E130/('5. Trigger species (global)'!I128)&gt;=0.95)),1,0)</f>
        <v>#DIV/0!</v>
      </c>
      <c r="AJ125" s="3" t="e">
        <f>IF(AND(S125=1,('6. Trigger species (at site)'!F130/('5. Trigger species (global)'!H128)&gt;=0.95)),1,0)</f>
        <v>#DIV/0!</v>
      </c>
      <c r="AK125" s="3" t="e">
        <f>IF(AND(S125=1,('6. Trigger species (at site)'!G130/('5. Trigger species (global)'!G128)&gt;=0.95)),1,0)</f>
        <v>#DIV/0!</v>
      </c>
      <c r="AL125" s="3" t="e">
        <f>IF(AND('6. Trigger species (at site)'!E130/('5. Trigger species (global)'!I128)&gt;=0.1,'6. Trigger species (at site)'!C130&gt;9,$R125=1),1,0)</f>
        <v>#DIV/0!</v>
      </c>
      <c r="AM125" s="3" t="e">
        <f>IF(AND('6. Trigger species (at site)'!F130/('5. Trigger species (global)'!H128)&gt;=0.1,'6. Trigger species (at site)'!D130&gt;9,$R125=1),1,0)</f>
        <v>#DIV/0!</v>
      </c>
      <c r="AN125" s="3" t="e">
        <f>IF(AND('6. Trigger species (at site)'!G130/('5. Trigger species (global)'!G128)&gt;=0.1,'6. Trigger species (at site)'!C130&gt;9,R125=1),1,0)</f>
        <v>#DIV/0!</v>
      </c>
      <c r="AO125" s="3" t="e">
        <f>IF(AND('5. Trigger species (global)'!$K128=lookups!$F$3,'6. Trigger species (at site)'!E130/('5. Trigger species (global)'!I128)&gt;=0.01,R125=1),1,0)</f>
        <v>#DIV/0!</v>
      </c>
      <c r="AP125" s="3" t="e">
        <f>IF(AND('5. Trigger species (global)'!$K128=lookups!$F$3,'6. Trigger species (at site)'!F130/('5. Trigger species (global)'!H128)&gt;=0.01,R125=1),1,0)</f>
        <v>#DIV/0!</v>
      </c>
      <c r="AQ125" s="3" t="e">
        <f>IF(AND('5. Trigger species (global)'!$K128=lookups!$F$3,'6. Trigger species (at site)'!G130/('5. Trigger species (global)'!G128)&gt;=0.01,R125=1),1,0)</f>
        <v>#DIV/0!</v>
      </c>
      <c r="AR125" s="3" t="e">
        <f>IF(AND(R125=1,BH125=$O$24,'5. Trigger species (global)'!L128=lookups!$F$3,'6. Trigger species (at site)'!E130/('5. Trigger species (global)'!I128)&gt;=0.005),1,0)</f>
        <v>#N/A</v>
      </c>
      <c r="AS125" s="3" t="e">
        <f>IF(AND(R125=1,BH125=$O$24,'5. Trigger species (global)'!L128=lookups!$F$3,'6. Trigger species (at site)'!F130/('5. Trigger species (global)'!H128)&gt;=0.005),1,0)</f>
        <v>#N/A</v>
      </c>
      <c r="AT125" s="3" t="e">
        <f>IF(AND(R125=1,BH125=$O$24,'5. Trigger species (global)'!L128=lookups!$F$3,'6. Trigger species (at site)'!G130/('5. Trigger species (global)'!G128)&gt;=0.005),1,0)</f>
        <v>#N/A</v>
      </c>
      <c r="AU125" s="3" t="e">
        <f>IF(AND('6. Trigger species (at site)'!C130&gt;=5,BH125=$O$25,'5. Trigger species (global)'!L128=lookups!$F$3),1,0)</f>
        <v>#N/A</v>
      </c>
      <c r="AV125" s="3">
        <f>IF(AND(R125=1,'6. Trigger species (at site)'!Y130=1),1,0)</f>
        <v>0</v>
      </c>
      <c r="AW125" s="3" t="e">
        <f>IF(AND('6. Trigger species (at site)'!Z130=1,'6. Trigger species (at site)'!E130/('5. Trigger species (global)'!I128)&gt;=0.01,'5. Trigger species (global)'!F128=lookups!$H$9),1,0)</f>
        <v>#DIV/0!</v>
      </c>
      <c r="AX125" s="3" t="e">
        <f>IF(AND('6. Trigger species (at site)'!Z130=1,'6. Trigger species (at site)'!F130/('5. Trigger species (global)'!H128)&gt;=0.01,'5. Trigger species (global)'!F128=lookups!$H$9),1,0)</f>
        <v>#DIV/0!</v>
      </c>
      <c r="AY125" s="3" t="e">
        <f>IF(AND('6. Trigger species (at site)'!Z130=1,'6. Trigger species (at site)'!G130/('5. Trigger species (global)'!G128)&gt;=0.01,'5. Trigger species (global)'!F128=lookups!$H$9),1,0)</f>
        <v>#DIV/0!</v>
      </c>
      <c r="AZ125" s="3">
        <f>IF(AND('6. Trigger species (at site)'!Z130=1,'6. Trigger species (at site)'!AA130=1,'5. Trigger species (global)'!F128=lookups!$H$9),1,0)</f>
        <v>0</v>
      </c>
      <c r="BA125" s="3" t="e">
        <f>IF(AND('6. Trigger species (at site)'!L130=lookups!$G$41,'6. Trigger species (at site)'!D130=lookups!$H$9,('6. Trigger species (at site)'!E130/('5. Trigger species (global)'!I128))&gt;=0.1),1,0)</f>
        <v>#DIV/0!</v>
      </c>
      <c r="BB125" s="3" t="e">
        <f>IF(AND('6. Trigger species (at site)'!L130=lookups!$G$41,'6. Trigger species (at site)'!D130=lookups!$H$9,('6. Trigger species (at site)'!F130/('5. Trigger species (global)'!H128))&gt;=0.1),1,0)</f>
        <v>#DIV/0!</v>
      </c>
      <c r="BC125" s="3" t="e">
        <f>IF(AND('6. Trigger species (at site)'!L130=lookups!$G$41,'6. Trigger species (at site)'!D130=lookups!$H$9,('6. Trigger species (at site)'!G130/('5. Trigger species (global)'!G128))&gt;=0.1),1,0)</f>
        <v>#DIV/0!</v>
      </c>
      <c r="BD125" s="3" t="e">
        <f>IF(AND('6. Trigger species (at site)'!L130=lookups!$G$42,'6. Trigger species (at site)'!D130=lookups!$H$9,('6. Trigger species (at site)'!E130/('5. Trigger species (global)'!I128))&gt;=0.1),1,0)</f>
        <v>#DIV/0!</v>
      </c>
      <c r="BE125" s="3" t="e">
        <f>IF(AND('6. Trigger species (at site)'!L130=lookups!$G$42,'6. Trigger species (at site)'!D130=lookups!$H$9,('6. Trigger species (at site)'!F130/('5. Trigger species (global)'!H128))&gt;=0.1),1,0)</f>
        <v>#DIV/0!</v>
      </c>
      <c r="BF125" s="3" t="e">
        <f>IF(AND('6. Trigger species (at site)'!L130=lookups!$G$42,'6. Trigger species (at site)'!D130=lookups!$H$9,('6. Trigger species (at site)'!G130/('5. Trigger species (global)'!G128))&gt;=0.1),1,0)</f>
        <v>#DIV/0!</v>
      </c>
      <c r="BG125" s="3">
        <f>'5. Trigger species (global)'!C128</f>
        <v>0</v>
      </c>
      <c r="BH125" s="3" t="e">
        <f t="shared" si="17"/>
        <v>#N/A</v>
      </c>
    </row>
    <row r="126" spans="1:60" x14ac:dyDescent="0.25">
      <c r="A126" s="3" t="s">
        <v>145</v>
      </c>
      <c r="E126" s="132" t="s">
        <v>887</v>
      </c>
      <c r="R126" s="3">
        <f>'6. Trigger species (at site)'!X131</f>
        <v>0</v>
      </c>
      <c r="S126" s="3">
        <f>IF(OR('5. Trigger species (global)'!D129=lookups!$E$43,'5. Trigger species (global)'!D129=lookups!$E$44),1,0)</f>
        <v>0</v>
      </c>
      <c r="T126" s="3">
        <f>IF('5. Trigger species (global)'!D129=lookups!$E$42,1,0)</f>
        <v>0</v>
      </c>
      <c r="U126" s="3">
        <f>IF(AND(S126=1,'5. Trigger species (global)'!$E$5=lookups!$H$3),1,0)</f>
        <v>0</v>
      </c>
      <c r="V126" s="3">
        <f>IF(AND(T126=1,'5. Trigger species (global)'!$E$5=lookups!$H$3),1,0)</f>
        <v>0</v>
      </c>
      <c r="W126" s="3" t="e">
        <f>IF(AND(S126=1,('6. Trigger species (at site)'!E131/(('5. Trigger species (global)'!I129))&gt;=0.005),'6. Trigger species (at site)'!C131&gt;4),1,0)</f>
        <v>#DIV/0!</v>
      </c>
      <c r="X126" s="28" t="e">
        <f>IF(AND(S126=1,('6. Trigger species (at site)'!F131/(('5. Trigger species (global)'!H129))&gt;=0.005),'6. Trigger species (at site)'!C131&gt;4),1,0)</f>
        <v>#DIV/0!</v>
      </c>
      <c r="Y126" s="3" t="e">
        <f>IF(AND(S126=1,('6. Trigger species (at site)'!G131/('5. Trigger species (global)'!G129)&gt;=0.005),'6. Trigger species (at site)'!C131&gt;4),1,0)</f>
        <v>#DIV/0!</v>
      </c>
      <c r="Z126" s="28" t="e">
        <f>IF(AND(T126=1,('6. Trigger species (at site)'!E131/('5. Trigger species (global)'!I129)&gt;=0.01),'6. Trigger species (at site)'!C131&gt;9),1,0)</f>
        <v>#DIV/0!</v>
      </c>
      <c r="AA126" s="28" t="e">
        <f>IF(AND(T126=1,('6. Trigger species (at site)'!F131/('5. Trigger species (global)'!H129)&gt;=0.01),'6. Trigger species (at site)'!C131&gt;9),1,0)</f>
        <v>#DIV/0!</v>
      </c>
      <c r="AB126" s="28" t="e">
        <f>IF(AND(T126=1,('6. Trigger species (at site)'!G131/('5. Trigger species (global)'!G129)&gt;=0.01),'6. Trigger species (at site)'!C131&gt;9),1,0)</f>
        <v>#DIV/0!</v>
      </c>
      <c r="AC126" s="3" t="e">
        <f>IF(AND(S126=1,('6. Trigger species (at site)'!E131/('5. Trigger species (global)'!I129)&gt;=0.001),'6. Trigger species (at site)'!C131&gt;4,'5. Trigger species (global)'!E129=lookups!$F$3),1,0)</f>
        <v>#DIV/0!</v>
      </c>
      <c r="AD126" s="28" t="e">
        <f>IF(AND(S126=1,('6. Trigger species (at site)'!F131/('5. Trigger species (global)'!H129)&gt;=0.001),'6. Trigger species (at site)'!D131&gt;4,'5. Trigger species (global)'!E129=lookups!$F$3),1,0)</f>
        <v>#DIV/0!</v>
      </c>
      <c r="AE126" s="3" t="e">
        <f>IF(AND(S126=1,('6. Trigger species (at site)'!G131/('5. Trigger species (global)'!G129)&gt;=0.001),'6. Trigger species (at site)'!C131&gt;4,'5. Trigger species (global)'!E129=lookups!$F$3),1,0)</f>
        <v>#DIV/0!</v>
      </c>
      <c r="AF126" s="28" t="e">
        <f>IF(AND(T126=1,('6. Trigger species (at site)'!E131/('5. Trigger species (global)'!I129)&gt;=0.002),'6. Trigger species (at site)'!C131&gt;9,'5. Trigger species (global)'!E129=lookups!$F$3),1,0)</f>
        <v>#DIV/0!</v>
      </c>
      <c r="AG126" s="28" t="e">
        <f>IF(AND(T126=1,('6. Trigger species (at site)'!F131/('5. Trigger species (global)'!H129)&gt;=0.002),'6. Trigger species (at site)'!D131&gt;9,'5. Trigger species (global)'!E129=lookups!$F$3),1,0)</f>
        <v>#DIV/0!</v>
      </c>
      <c r="AH126" s="28" t="e">
        <f>IF(AND(T126=1,('6. Trigger species (at site)'!G131/('5. Trigger species (global)'!G129)&gt;=0.002),'6. Trigger species (at site)'!C131&gt;9,'5. Trigger species (global)'!E129=lookups!$F$3),1,0)</f>
        <v>#DIV/0!</v>
      </c>
      <c r="AI126" s="3" t="e">
        <f>IF(AND(S126=1,('6. Trigger species (at site)'!E131/('5. Trigger species (global)'!I129)&gt;=0.95)),1,0)</f>
        <v>#DIV/0!</v>
      </c>
      <c r="AJ126" s="3" t="e">
        <f>IF(AND(S126=1,('6. Trigger species (at site)'!F131/('5. Trigger species (global)'!H129)&gt;=0.95)),1,0)</f>
        <v>#DIV/0!</v>
      </c>
      <c r="AK126" s="3" t="e">
        <f>IF(AND(S126=1,('6. Trigger species (at site)'!G131/('5. Trigger species (global)'!G129)&gt;=0.95)),1,0)</f>
        <v>#DIV/0!</v>
      </c>
      <c r="AL126" s="3" t="e">
        <f>IF(AND('6. Trigger species (at site)'!E131/('5. Trigger species (global)'!I129)&gt;=0.1,'6. Trigger species (at site)'!C131&gt;9,$R126=1),1,0)</f>
        <v>#DIV/0!</v>
      </c>
      <c r="AM126" s="3" t="e">
        <f>IF(AND('6. Trigger species (at site)'!F131/('5. Trigger species (global)'!H129)&gt;=0.1,'6. Trigger species (at site)'!D131&gt;9,$R126=1),1,0)</f>
        <v>#DIV/0!</v>
      </c>
      <c r="AN126" s="3" t="e">
        <f>IF(AND('6. Trigger species (at site)'!G131/('5. Trigger species (global)'!G129)&gt;=0.1,'6. Trigger species (at site)'!C131&gt;9,R126=1),1,0)</f>
        <v>#DIV/0!</v>
      </c>
      <c r="AO126" s="3" t="e">
        <f>IF(AND('5. Trigger species (global)'!$K129=lookups!$F$3,'6. Trigger species (at site)'!E131/('5. Trigger species (global)'!I129)&gt;=0.01,R126=1),1,0)</f>
        <v>#DIV/0!</v>
      </c>
      <c r="AP126" s="3" t="e">
        <f>IF(AND('5. Trigger species (global)'!$K129=lookups!$F$3,'6. Trigger species (at site)'!F131/('5. Trigger species (global)'!H129)&gt;=0.01,R126=1),1,0)</f>
        <v>#DIV/0!</v>
      </c>
      <c r="AQ126" s="3" t="e">
        <f>IF(AND('5. Trigger species (global)'!$K129=lookups!$F$3,'6. Trigger species (at site)'!G131/('5. Trigger species (global)'!G129)&gt;=0.01,R126=1),1,0)</f>
        <v>#DIV/0!</v>
      </c>
      <c r="AR126" s="3" t="e">
        <f>IF(AND(R126=1,BH126=$O$24,'5. Trigger species (global)'!L129=lookups!$F$3,'6. Trigger species (at site)'!E131/('5. Trigger species (global)'!I129)&gt;=0.005),1,0)</f>
        <v>#N/A</v>
      </c>
      <c r="AS126" s="3" t="e">
        <f>IF(AND(R126=1,BH126=$O$24,'5. Trigger species (global)'!L129=lookups!$F$3,'6. Trigger species (at site)'!F131/('5. Trigger species (global)'!H129)&gt;=0.005),1,0)</f>
        <v>#N/A</v>
      </c>
      <c r="AT126" s="3" t="e">
        <f>IF(AND(R126=1,BH126=$O$24,'5. Trigger species (global)'!L129=lookups!$F$3,'6. Trigger species (at site)'!G131/('5. Trigger species (global)'!G129)&gt;=0.005),1,0)</f>
        <v>#N/A</v>
      </c>
      <c r="AU126" s="3" t="e">
        <f>IF(AND('6. Trigger species (at site)'!C131&gt;=5,BH126=$O$25,'5. Trigger species (global)'!L129=lookups!$F$3),1,0)</f>
        <v>#N/A</v>
      </c>
      <c r="AV126" s="3">
        <f>IF(AND(R126=1,'6. Trigger species (at site)'!Y131=1),1,0)</f>
        <v>0</v>
      </c>
      <c r="AW126" s="3" t="e">
        <f>IF(AND('6. Trigger species (at site)'!Z131=1,'6. Trigger species (at site)'!E131/('5. Trigger species (global)'!I129)&gt;=0.01,'5. Trigger species (global)'!F129=lookups!$H$9),1,0)</f>
        <v>#DIV/0!</v>
      </c>
      <c r="AX126" s="3" t="e">
        <f>IF(AND('6. Trigger species (at site)'!Z131=1,'6. Trigger species (at site)'!F131/('5. Trigger species (global)'!H129)&gt;=0.01,'5. Trigger species (global)'!F129=lookups!$H$9),1,0)</f>
        <v>#DIV/0!</v>
      </c>
      <c r="AY126" s="3" t="e">
        <f>IF(AND('6. Trigger species (at site)'!Z131=1,'6. Trigger species (at site)'!G131/('5. Trigger species (global)'!G129)&gt;=0.01,'5. Trigger species (global)'!F129=lookups!$H$9),1,0)</f>
        <v>#DIV/0!</v>
      </c>
      <c r="AZ126" s="3">
        <f>IF(AND('6. Trigger species (at site)'!Z131=1,'6. Trigger species (at site)'!AA131=1,'5. Trigger species (global)'!F129=lookups!$H$9),1,0)</f>
        <v>0</v>
      </c>
      <c r="BA126" s="3" t="e">
        <f>IF(AND('6. Trigger species (at site)'!L131=lookups!$G$41,'6. Trigger species (at site)'!D131=lookups!$H$9,('6. Trigger species (at site)'!E131/('5. Trigger species (global)'!I129))&gt;=0.1),1,0)</f>
        <v>#DIV/0!</v>
      </c>
      <c r="BB126" s="3" t="e">
        <f>IF(AND('6. Trigger species (at site)'!L131=lookups!$G$41,'6. Trigger species (at site)'!D131=lookups!$H$9,('6. Trigger species (at site)'!F131/('5. Trigger species (global)'!H129))&gt;=0.1),1,0)</f>
        <v>#DIV/0!</v>
      </c>
      <c r="BC126" s="3" t="e">
        <f>IF(AND('6. Trigger species (at site)'!L131=lookups!$G$41,'6. Trigger species (at site)'!D131=lookups!$H$9,('6. Trigger species (at site)'!G131/('5. Trigger species (global)'!G129))&gt;=0.1),1,0)</f>
        <v>#DIV/0!</v>
      </c>
      <c r="BD126" s="3" t="e">
        <f>IF(AND('6. Trigger species (at site)'!L131=lookups!$G$42,'6. Trigger species (at site)'!D131=lookups!$H$9,('6. Trigger species (at site)'!E131/('5. Trigger species (global)'!I129))&gt;=0.1),1,0)</f>
        <v>#DIV/0!</v>
      </c>
      <c r="BE126" s="3" t="e">
        <f>IF(AND('6. Trigger species (at site)'!L131=lookups!$G$42,'6. Trigger species (at site)'!D131=lookups!$H$9,('6. Trigger species (at site)'!F131/('5. Trigger species (global)'!H129))&gt;=0.1),1,0)</f>
        <v>#DIV/0!</v>
      </c>
      <c r="BF126" s="3" t="e">
        <f>IF(AND('6. Trigger species (at site)'!L131=lookups!$G$42,'6. Trigger species (at site)'!D131=lookups!$H$9,('6. Trigger species (at site)'!G131/('5. Trigger species (global)'!G129))&gt;=0.1),1,0)</f>
        <v>#DIV/0!</v>
      </c>
      <c r="BG126" s="3">
        <f>'5. Trigger species (global)'!C129</f>
        <v>0</v>
      </c>
      <c r="BH126" s="3" t="e">
        <f t="shared" si="17"/>
        <v>#N/A</v>
      </c>
    </row>
    <row r="127" spans="1:60" x14ac:dyDescent="0.25">
      <c r="A127" s="3" t="s">
        <v>146</v>
      </c>
      <c r="E127" s="132" t="s">
        <v>888</v>
      </c>
      <c r="R127" s="3">
        <f>'6. Trigger species (at site)'!X132</f>
        <v>0</v>
      </c>
      <c r="S127" s="3">
        <f>IF(OR('5. Trigger species (global)'!D130=lookups!$E$43,'5. Trigger species (global)'!D130=lookups!$E$44),1,0)</f>
        <v>0</v>
      </c>
      <c r="T127" s="3">
        <f>IF('5. Trigger species (global)'!D130=lookups!$E$42,1,0)</f>
        <v>0</v>
      </c>
      <c r="U127" s="3">
        <f>IF(AND(S127=1,'5. Trigger species (global)'!$E$5=lookups!$H$3),1,0)</f>
        <v>0</v>
      </c>
      <c r="V127" s="3">
        <f>IF(AND(T127=1,'5. Trigger species (global)'!$E$5=lookups!$H$3),1,0)</f>
        <v>0</v>
      </c>
      <c r="W127" s="3" t="e">
        <f>IF(AND(S127=1,('6. Trigger species (at site)'!E132/(('5. Trigger species (global)'!I130))&gt;=0.005),'6. Trigger species (at site)'!C132&gt;4),1,0)</f>
        <v>#DIV/0!</v>
      </c>
      <c r="X127" s="28" t="e">
        <f>IF(AND(S127=1,('6. Trigger species (at site)'!F132/(('5. Trigger species (global)'!H130))&gt;=0.005),'6. Trigger species (at site)'!C132&gt;4),1,0)</f>
        <v>#DIV/0!</v>
      </c>
      <c r="Y127" s="3" t="e">
        <f>IF(AND(S127=1,('6. Trigger species (at site)'!G132/('5. Trigger species (global)'!G130)&gt;=0.005),'6. Trigger species (at site)'!C132&gt;4),1,0)</f>
        <v>#DIV/0!</v>
      </c>
      <c r="Z127" s="28" t="e">
        <f>IF(AND(T127=1,('6. Trigger species (at site)'!E132/('5. Trigger species (global)'!I130)&gt;=0.01),'6. Trigger species (at site)'!C132&gt;9),1,0)</f>
        <v>#DIV/0!</v>
      </c>
      <c r="AA127" s="28" t="e">
        <f>IF(AND(T127=1,('6. Trigger species (at site)'!F132/('5. Trigger species (global)'!H130)&gt;=0.01),'6. Trigger species (at site)'!C132&gt;9),1,0)</f>
        <v>#DIV/0!</v>
      </c>
      <c r="AB127" s="28" t="e">
        <f>IF(AND(T127=1,('6. Trigger species (at site)'!G132/('5. Trigger species (global)'!G130)&gt;=0.01),'6. Trigger species (at site)'!C132&gt;9),1,0)</f>
        <v>#DIV/0!</v>
      </c>
      <c r="AC127" s="3" t="e">
        <f>IF(AND(S127=1,('6. Trigger species (at site)'!E132/('5. Trigger species (global)'!I130)&gt;=0.001),'6. Trigger species (at site)'!C132&gt;4,'5. Trigger species (global)'!E130=lookups!$F$3),1,0)</f>
        <v>#DIV/0!</v>
      </c>
      <c r="AD127" s="28" t="e">
        <f>IF(AND(S127=1,('6. Trigger species (at site)'!F132/('5. Trigger species (global)'!H130)&gt;=0.001),'6. Trigger species (at site)'!D132&gt;4,'5. Trigger species (global)'!E130=lookups!$F$3),1,0)</f>
        <v>#DIV/0!</v>
      </c>
      <c r="AE127" s="3" t="e">
        <f>IF(AND(S127=1,('6. Trigger species (at site)'!G132/('5. Trigger species (global)'!G130)&gt;=0.001),'6. Trigger species (at site)'!C132&gt;4,'5. Trigger species (global)'!E130=lookups!$F$3),1,0)</f>
        <v>#DIV/0!</v>
      </c>
      <c r="AF127" s="28" t="e">
        <f>IF(AND(T127=1,('6. Trigger species (at site)'!E132/('5. Trigger species (global)'!I130)&gt;=0.002),'6. Trigger species (at site)'!C132&gt;9,'5. Trigger species (global)'!E130=lookups!$F$3),1,0)</f>
        <v>#DIV/0!</v>
      </c>
      <c r="AG127" s="28" t="e">
        <f>IF(AND(T127=1,('6. Trigger species (at site)'!F132/('5. Trigger species (global)'!H130)&gt;=0.002),'6. Trigger species (at site)'!D132&gt;9,'5. Trigger species (global)'!E130=lookups!$F$3),1,0)</f>
        <v>#DIV/0!</v>
      </c>
      <c r="AH127" s="28" t="e">
        <f>IF(AND(T127=1,('6. Trigger species (at site)'!G132/('5. Trigger species (global)'!G130)&gt;=0.002),'6. Trigger species (at site)'!C132&gt;9,'5. Trigger species (global)'!E130=lookups!$F$3),1,0)</f>
        <v>#DIV/0!</v>
      </c>
      <c r="AI127" s="3" t="e">
        <f>IF(AND(S127=1,('6. Trigger species (at site)'!E132/('5. Trigger species (global)'!I130)&gt;=0.95)),1,0)</f>
        <v>#DIV/0!</v>
      </c>
      <c r="AJ127" s="3" t="e">
        <f>IF(AND(S127=1,('6. Trigger species (at site)'!F132/('5. Trigger species (global)'!H130)&gt;=0.95)),1,0)</f>
        <v>#DIV/0!</v>
      </c>
      <c r="AK127" s="3" t="e">
        <f>IF(AND(S127=1,('6. Trigger species (at site)'!G132/('5. Trigger species (global)'!G130)&gt;=0.95)),1,0)</f>
        <v>#DIV/0!</v>
      </c>
      <c r="AL127" s="3" t="e">
        <f>IF(AND('6. Trigger species (at site)'!E132/('5. Trigger species (global)'!I130)&gt;=0.1,'6. Trigger species (at site)'!C132&gt;9,$R127=1),1,0)</f>
        <v>#DIV/0!</v>
      </c>
      <c r="AM127" s="3" t="e">
        <f>IF(AND('6. Trigger species (at site)'!F132/('5. Trigger species (global)'!H130)&gt;=0.1,'6. Trigger species (at site)'!D132&gt;9,$R127=1),1,0)</f>
        <v>#DIV/0!</v>
      </c>
      <c r="AN127" s="3" t="e">
        <f>IF(AND('6. Trigger species (at site)'!G132/('5. Trigger species (global)'!G130)&gt;=0.1,'6. Trigger species (at site)'!C132&gt;9,R127=1),1,0)</f>
        <v>#DIV/0!</v>
      </c>
      <c r="AO127" s="3" t="e">
        <f>IF(AND('5. Trigger species (global)'!$K130=lookups!$F$3,'6. Trigger species (at site)'!E132/('5. Trigger species (global)'!I130)&gt;=0.01,R127=1),1,0)</f>
        <v>#DIV/0!</v>
      </c>
      <c r="AP127" s="3" t="e">
        <f>IF(AND('5. Trigger species (global)'!$K130=lookups!$F$3,'6. Trigger species (at site)'!F132/('5. Trigger species (global)'!H130)&gt;=0.01,R127=1),1,0)</f>
        <v>#DIV/0!</v>
      </c>
      <c r="AQ127" s="3" t="e">
        <f>IF(AND('5. Trigger species (global)'!$K130=lookups!$F$3,'6. Trigger species (at site)'!G132/('5. Trigger species (global)'!G130)&gt;=0.01,R127=1),1,0)</f>
        <v>#DIV/0!</v>
      </c>
      <c r="AR127" s="3" t="e">
        <f>IF(AND(R127=1,BH127=$O$24,'5. Trigger species (global)'!L130=lookups!$F$3,'6. Trigger species (at site)'!E132/('5. Trigger species (global)'!I130)&gt;=0.005),1,0)</f>
        <v>#N/A</v>
      </c>
      <c r="AS127" s="3" t="e">
        <f>IF(AND(R127=1,BH127=$O$24,'5. Trigger species (global)'!L130=lookups!$F$3,'6. Trigger species (at site)'!F132/('5. Trigger species (global)'!H130)&gt;=0.005),1,0)</f>
        <v>#N/A</v>
      </c>
      <c r="AT127" s="3" t="e">
        <f>IF(AND(R127=1,BH127=$O$24,'5. Trigger species (global)'!L130=lookups!$F$3,'6. Trigger species (at site)'!G132/('5. Trigger species (global)'!G130)&gt;=0.005),1,0)</f>
        <v>#N/A</v>
      </c>
      <c r="AU127" s="3" t="e">
        <f>IF(AND('6. Trigger species (at site)'!C132&gt;=5,BH127=$O$25,'5. Trigger species (global)'!L130=lookups!$F$3),1,0)</f>
        <v>#N/A</v>
      </c>
      <c r="AV127" s="3">
        <f>IF(AND(R127=1,'6. Trigger species (at site)'!Y132=1),1,0)</f>
        <v>0</v>
      </c>
      <c r="AW127" s="3" t="e">
        <f>IF(AND('6. Trigger species (at site)'!Z132=1,'6. Trigger species (at site)'!E132/('5. Trigger species (global)'!I130)&gt;=0.01,'5. Trigger species (global)'!F130=lookups!$H$9),1,0)</f>
        <v>#DIV/0!</v>
      </c>
      <c r="AX127" s="3" t="e">
        <f>IF(AND('6. Trigger species (at site)'!Z132=1,'6. Trigger species (at site)'!F132/('5. Trigger species (global)'!H130)&gt;=0.01,'5. Trigger species (global)'!F130=lookups!$H$9),1,0)</f>
        <v>#DIV/0!</v>
      </c>
      <c r="AY127" s="3" t="e">
        <f>IF(AND('6. Trigger species (at site)'!Z132=1,'6. Trigger species (at site)'!G132/('5. Trigger species (global)'!G130)&gt;=0.01,'5. Trigger species (global)'!F130=lookups!$H$9),1,0)</f>
        <v>#DIV/0!</v>
      </c>
      <c r="AZ127" s="3">
        <f>IF(AND('6. Trigger species (at site)'!Z132=1,'6. Trigger species (at site)'!AA132=1,'5. Trigger species (global)'!F130=lookups!$H$9),1,0)</f>
        <v>0</v>
      </c>
      <c r="BA127" s="3" t="e">
        <f>IF(AND('6. Trigger species (at site)'!L132=lookups!$G$41,'6. Trigger species (at site)'!D132=lookups!$H$9,('6. Trigger species (at site)'!E132/('5. Trigger species (global)'!I130))&gt;=0.1),1,0)</f>
        <v>#DIV/0!</v>
      </c>
      <c r="BB127" s="3" t="e">
        <f>IF(AND('6. Trigger species (at site)'!L132=lookups!$G$41,'6. Trigger species (at site)'!D132=lookups!$H$9,('6. Trigger species (at site)'!F132/('5. Trigger species (global)'!H130))&gt;=0.1),1,0)</f>
        <v>#DIV/0!</v>
      </c>
      <c r="BC127" s="3" t="e">
        <f>IF(AND('6. Trigger species (at site)'!L132=lookups!$G$41,'6. Trigger species (at site)'!D132=lookups!$H$9,('6. Trigger species (at site)'!G132/('5. Trigger species (global)'!G130))&gt;=0.1),1,0)</f>
        <v>#DIV/0!</v>
      </c>
      <c r="BD127" s="3" t="e">
        <f>IF(AND('6. Trigger species (at site)'!L132=lookups!$G$42,'6. Trigger species (at site)'!D132=lookups!$H$9,('6. Trigger species (at site)'!E132/('5. Trigger species (global)'!I130))&gt;=0.1),1,0)</f>
        <v>#DIV/0!</v>
      </c>
      <c r="BE127" s="3" t="e">
        <f>IF(AND('6. Trigger species (at site)'!L132=lookups!$G$42,'6. Trigger species (at site)'!D132=lookups!$H$9,('6. Trigger species (at site)'!F132/('5. Trigger species (global)'!H130))&gt;=0.1),1,0)</f>
        <v>#DIV/0!</v>
      </c>
      <c r="BF127" s="3" t="e">
        <f>IF(AND('6. Trigger species (at site)'!L132=lookups!$G$42,'6. Trigger species (at site)'!D132=lookups!$H$9,('6. Trigger species (at site)'!G132/('5. Trigger species (global)'!G130))&gt;=0.1),1,0)</f>
        <v>#DIV/0!</v>
      </c>
      <c r="BG127" s="3">
        <f>'5. Trigger species (global)'!C130</f>
        <v>0</v>
      </c>
      <c r="BH127" s="3" t="e">
        <f t="shared" si="17"/>
        <v>#N/A</v>
      </c>
    </row>
    <row r="128" spans="1:60" x14ac:dyDescent="0.25">
      <c r="A128" s="3" t="s">
        <v>147</v>
      </c>
      <c r="E128" s="132" t="s">
        <v>889</v>
      </c>
      <c r="R128" s="3">
        <f>'6. Trigger species (at site)'!X133</f>
        <v>0</v>
      </c>
      <c r="S128" s="3">
        <f>IF(OR('5. Trigger species (global)'!D131=lookups!$E$43,'5. Trigger species (global)'!D131=lookups!$E$44),1,0)</f>
        <v>0</v>
      </c>
      <c r="T128" s="3">
        <f>IF('5. Trigger species (global)'!D131=lookups!$E$42,1,0)</f>
        <v>0</v>
      </c>
      <c r="U128" s="3">
        <f>IF(AND(S128=1,'5. Trigger species (global)'!$E$5=lookups!$H$3),1,0)</f>
        <v>0</v>
      </c>
      <c r="V128" s="3">
        <f>IF(AND(T128=1,'5. Trigger species (global)'!$E$5=lookups!$H$3),1,0)</f>
        <v>0</v>
      </c>
      <c r="W128" s="3" t="e">
        <f>IF(AND(S128=1,('6. Trigger species (at site)'!E133/(('5. Trigger species (global)'!I131))&gt;=0.005),'6. Trigger species (at site)'!C133&gt;4),1,0)</f>
        <v>#DIV/0!</v>
      </c>
      <c r="X128" s="28" t="e">
        <f>IF(AND(S128=1,('6. Trigger species (at site)'!F133/(('5. Trigger species (global)'!H131))&gt;=0.005),'6. Trigger species (at site)'!C133&gt;4),1,0)</f>
        <v>#DIV/0!</v>
      </c>
      <c r="Y128" s="3" t="e">
        <f>IF(AND(S128=1,('6. Trigger species (at site)'!G133/('5. Trigger species (global)'!G131)&gt;=0.005),'6. Trigger species (at site)'!C133&gt;4),1,0)</f>
        <v>#DIV/0!</v>
      </c>
      <c r="Z128" s="28" t="e">
        <f>IF(AND(T128=1,('6. Trigger species (at site)'!E133/('5. Trigger species (global)'!I131)&gt;=0.01),'6. Trigger species (at site)'!C133&gt;9),1,0)</f>
        <v>#DIV/0!</v>
      </c>
      <c r="AA128" s="28" t="e">
        <f>IF(AND(T128=1,('6. Trigger species (at site)'!F133/('5. Trigger species (global)'!H131)&gt;=0.01),'6. Trigger species (at site)'!C133&gt;9),1,0)</f>
        <v>#DIV/0!</v>
      </c>
      <c r="AB128" s="28" t="e">
        <f>IF(AND(T128=1,('6. Trigger species (at site)'!G133/('5. Trigger species (global)'!G131)&gt;=0.01),'6. Trigger species (at site)'!C133&gt;9),1,0)</f>
        <v>#DIV/0!</v>
      </c>
      <c r="AC128" s="3" t="e">
        <f>IF(AND(S128=1,('6. Trigger species (at site)'!E133/('5. Trigger species (global)'!I131)&gt;=0.001),'6. Trigger species (at site)'!C133&gt;4,'5. Trigger species (global)'!E131=lookups!$F$3),1,0)</f>
        <v>#DIV/0!</v>
      </c>
      <c r="AD128" s="28" t="e">
        <f>IF(AND(S128=1,('6. Trigger species (at site)'!F133/('5. Trigger species (global)'!H131)&gt;=0.001),'6. Trigger species (at site)'!D133&gt;4,'5. Trigger species (global)'!E131=lookups!$F$3),1,0)</f>
        <v>#DIV/0!</v>
      </c>
      <c r="AE128" s="3" t="e">
        <f>IF(AND(S128=1,('6. Trigger species (at site)'!G133/('5. Trigger species (global)'!G131)&gt;=0.001),'6. Trigger species (at site)'!C133&gt;4,'5. Trigger species (global)'!E131=lookups!$F$3),1,0)</f>
        <v>#DIV/0!</v>
      </c>
      <c r="AF128" s="28" t="e">
        <f>IF(AND(T128=1,('6. Trigger species (at site)'!E133/('5. Trigger species (global)'!I131)&gt;=0.002),'6. Trigger species (at site)'!C133&gt;9,'5. Trigger species (global)'!E131=lookups!$F$3),1,0)</f>
        <v>#DIV/0!</v>
      </c>
      <c r="AG128" s="28" t="e">
        <f>IF(AND(T128=1,('6. Trigger species (at site)'!F133/('5. Trigger species (global)'!H131)&gt;=0.002),'6. Trigger species (at site)'!D133&gt;9,'5. Trigger species (global)'!E131=lookups!$F$3),1,0)</f>
        <v>#DIV/0!</v>
      </c>
      <c r="AH128" s="28" t="e">
        <f>IF(AND(T128=1,('6. Trigger species (at site)'!G133/('5. Trigger species (global)'!G131)&gt;=0.002),'6. Trigger species (at site)'!C133&gt;9,'5. Trigger species (global)'!E131=lookups!$F$3),1,0)</f>
        <v>#DIV/0!</v>
      </c>
      <c r="AI128" s="3" t="e">
        <f>IF(AND(S128=1,('6. Trigger species (at site)'!E133/('5. Trigger species (global)'!I131)&gt;=0.95)),1,0)</f>
        <v>#DIV/0!</v>
      </c>
      <c r="AJ128" s="3" t="e">
        <f>IF(AND(S128=1,('6. Trigger species (at site)'!F133/('5. Trigger species (global)'!H131)&gt;=0.95)),1,0)</f>
        <v>#DIV/0!</v>
      </c>
      <c r="AK128" s="3" t="e">
        <f>IF(AND(S128=1,('6. Trigger species (at site)'!G133/('5. Trigger species (global)'!G131)&gt;=0.95)),1,0)</f>
        <v>#DIV/0!</v>
      </c>
      <c r="AL128" s="3" t="e">
        <f>IF(AND('6. Trigger species (at site)'!E133/('5. Trigger species (global)'!I131)&gt;=0.1,'6. Trigger species (at site)'!C133&gt;9,$R128=1),1,0)</f>
        <v>#DIV/0!</v>
      </c>
      <c r="AM128" s="3" t="e">
        <f>IF(AND('6. Trigger species (at site)'!F133/('5. Trigger species (global)'!H131)&gt;=0.1,'6. Trigger species (at site)'!D133&gt;9,$R128=1),1,0)</f>
        <v>#DIV/0!</v>
      </c>
      <c r="AN128" s="3" t="e">
        <f>IF(AND('6. Trigger species (at site)'!G133/('5. Trigger species (global)'!G131)&gt;=0.1,'6. Trigger species (at site)'!C133&gt;9,R128=1),1,0)</f>
        <v>#DIV/0!</v>
      </c>
      <c r="AO128" s="3" t="e">
        <f>IF(AND('5. Trigger species (global)'!$K131=lookups!$F$3,'6. Trigger species (at site)'!E133/('5. Trigger species (global)'!I131)&gt;=0.01,R128=1),1,0)</f>
        <v>#DIV/0!</v>
      </c>
      <c r="AP128" s="3" t="e">
        <f>IF(AND('5. Trigger species (global)'!$K131=lookups!$F$3,'6. Trigger species (at site)'!F133/('5. Trigger species (global)'!H131)&gt;=0.01,R128=1),1,0)</f>
        <v>#DIV/0!</v>
      </c>
      <c r="AQ128" s="3" t="e">
        <f>IF(AND('5. Trigger species (global)'!$K131=lookups!$F$3,'6. Trigger species (at site)'!G133/('5. Trigger species (global)'!G131)&gt;=0.01,R128=1),1,0)</f>
        <v>#DIV/0!</v>
      </c>
      <c r="AR128" s="3" t="e">
        <f>IF(AND(R128=1,BH128=$O$24,'5. Trigger species (global)'!L131=lookups!$F$3,'6. Trigger species (at site)'!E133/('5. Trigger species (global)'!I131)&gt;=0.005),1,0)</f>
        <v>#N/A</v>
      </c>
      <c r="AS128" s="3" t="e">
        <f>IF(AND(R128=1,BH128=$O$24,'5. Trigger species (global)'!L131=lookups!$F$3,'6. Trigger species (at site)'!F133/('5. Trigger species (global)'!H131)&gt;=0.005),1,0)</f>
        <v>#N/A</v>
      </c>
      <c r="AT128" s="3" t="e">
        <f>IF(AND(R128=1,BH128=$O$24,'5. Trigger species (global)'!L131=lookups!$F$3,'6. Trigger species (at site)'!G133/('5. Trigger species (global)'!G131)&gt;=0.005),1,0)</f>
        <v>#N/A</v>
      </c>
      <c r="AU128" s="3" t="e">
        <f>IF(AND('6. Trigger species (at site)'!C133&gt;=5,BH128=$O$25,'5. Trigger species (global)'!L131=lookups!$F$3),1,0)</f>
        <v>#N/A</v>
      </c>
      <c r="AV128" s="3">
        <f>IF(AND(R128=1,'6. Trigger species (at site)'!Y133=1),1,0)</f>
        <v>0</v>
      </c>
      <c r="AW128" s="3" t="e">
        <f>IF(AND('6. Trigger species (at site)'!Z133=1,'6. Trigger species (at site)'!E133/('5. Trigger species (global)'!I131)&gt;=0.01,'5. Trigger species (global)'!F131=lookups!$H$9),1,0)</f>
        <v>#DIV/0!</v>
      </c>
      <c r="AX128" s="3" t="e">
        <f>IF(AND('6. Trigger species (at site)'!Z133=1,'6. Trigger species (at site)'!F133/('5. Trigger species (global)'!H131)&gt;=0.01,'5. Trigger species (global)'!F131=lookups!$H$9),1,0)</f>
        <v>#DIV/0!</v>
      </c>
      <c r="AY128" s="3" t="e">
        <f>IF(AND('6. Trigger species (at site)'!Z133=1,'6. Trigger species (at site)'!G133/('5. Trigger species (global)'!G131)&gt;=0.01,'5. Trigger species (global)'!F131=lookups!$H$9),1,0)</f>
        <v>#DIV/0!</v>
      </c>
      <c r="AZ128" s="3">
        <f>IF(AND('6. Trigger species (at site)'!Z133=1,'6. Trigger species (at site)'!AA133=1,'5. Trigger species (global)'!F131=lookups!$H$9),1,0)</f>
        <v>0</v>
      </c>
      <c r="BA128" s="3" t="e">
        <f>IF(AND('6. Trigger species (at site)'!L133=lookups!$G$41,'6. Trigger species (at site)'!D133=lookups!$H$9,('6. Trigger species (at site)'!E133/('5. Trigger species (global)'!I131))&gt;=0.1),1,0)</f>
        <v>#DIV/0!</v>
      </c>
      <c r="BB128" s="3" t="e">
        <f>IF(AND('6. Trigger species (at site)'!L133=lookups!$G$41,'6. Trigger species (at site)'!D133=lookups!$H$9,('6. Trigger species (at site)'!F133/('5. Trigger species (global)'!H131))&gt;=0.1),1,0)</f>
        <v>#DIV/0!</v>
      </c>
      <c r="BC128" s="3" t="e">
        <f>IF(AND('6. Trigger species (at site)'!L133=lookups!$G$41,'6. Trigger species (at site)'!D133=lookups!$H$9,('6. Trigger species (at site)'!G133/('5. Trigger species (global)'!G131))&gt;=0.1),1,0)</f>
        <v>#DIV/0!</v>
      </c>
      <c r="BD128" s="3" t="e">
        <f>IF(AND('6. Trigger species (at site)'!L133=lookups!$G$42,'6. Trigger species (at site)'!D133=lookups!$H$9,('6. Trigger species (at site)'!E133/('5. Trigger species (global)'!I131))&gt;=0.1),1,0)</f>
        <v>#DIV/0!</v>
      </c>
      <c r="BE128" s="3" t="e">
        <f>IF(AND('6. Trigger species (at site)'!L133=lookups!$G$42,'6. Trigger species (at site)'!D133=lookups!$H$9,('6. Trigger species (at site)'!F133/('5. Trigger species (global)'!H131))&gt;=0.1),1,0)</f>
        <v>#DIV/0!</v>
      </c>
      <c r="BF128" s="3" t="e">
        <f>IF(AND('6. Trigger species (at site)'!L133=lookups!$G$42,'6. Trigger species (at site)'!D133=lookups!$H$9,('6. Trigger species (at site)'!G133/('5. Trigger species (global)'!G131))&gt;=0.1),1,0)</f>
        <v>#DIV/0!</v>
      </c>
      <c r="BG128" s="3">
        <f>'5. Trigger species (global)'!C131</f>
        <v>0</v>
      </c>
      <c r="BH128" s="3" t="e">
        <f t="shared" si="17"/>
        <v>#N/A</v>
      </c>
    </row>
    <row r="129" spans="1:60" x14ac:dyDescent="0.25">
      <c r="A129" s="3" t="s">
        <v>148</v>
      </c>
      <c r="E129" s="35"/>
      <c r="R129" s="3">
        <f>'6. Trigger species (at site)'!X134</f>
        <v>0</v>
      </c>
      <c r="S129" s="3">
        <f>IF(OR('5. Trigger species (global)'!D132=lookups!$E$43,'5. Trigger species (global)'!D132=lookups!$E$44),1,0)</f>
        <v>0</v>
      </c>
      <c r="T129" s="3">
        <f>IF('5. Trigger species (global)'!D132=lookups!$E$42,1,0)</f>
        <v>0</v>
      </c>
      <c r="U129" s="3">
        <f>IF(AND(S129=1,'5. Trigger species (global)'!$E$5=lookups!$H$3),1,0)</f>
        <v>0</v>
      </c>
      <c r="V129" s="3">
        <f>IF(AND(T129=1,'5. Trigger species (global)'!$E$5=lookups!$H$3),1,0)</f>
        <v>0</v>
      </c>
      <c r="W129" s="3" t="e">
        <f>IF(AND(S129=1,('6. Trigger species (at site)'!E134/(('5. Trigger species (global)'!I132))&gt;=0.005),'6. Trigger species (at site)'!C134&gt;4),1,0)</f>
        <v>#DIV/0!</v>
      </c>
      <c r="X129" s="28" t="e">
        <f>IF(AND(S129=1,('6. Trigger species (at site)'!F134/(('5. Trigger species (global)'!H132))&gt;=0.005),'6. Trigger species (at site)'!C134&gt;4),1,0)</f>
        <v>#DIV/0!</v>
      </c>
      <c r="Y129" s="3" t="e">
        <f>IF(AND(S129=1,('6. Trigger species (at site)'!G134/('5. Trigger species (global)'!G132)&gt;=0.005),'6. Trigger species (at site)'!C134&gt;4),1,0)</f>
        <v>#DIV/0!</v>
      </c>
      <c r="Z129" s="28" t="e">
        <f>IF(AND(T129=1,('6. Trigger species (at site)'!E134/('5. Trigger species (global)'!I132)&gt;=0.01),'6. Trigger species (at site)'!C134&gt;9),1,0)</f>
        <v>#DIV/0!</v>
      </c>
      <c r="AA129" s="28" t="e">
        <f>IF(AND(T129=1,('6. Trigger species (at site)'!F134/('5. Trigger species (global)'!H132)&gt;=0.01),'6. Trigger species (at site)'!C134&gt;9),1,0)</f>
        <v>#DIV/0!</v>
      </c>
      <c r="AB129" s="28" t="e">
        <f>IF(AND(T129=1,('6. Trigger species (at site)'!G134/('5. Trigger species (global)'!G132)&gt;=0.01),'6. Trigger species (at site)'!C134&gt;9),1,0)</f>
        <v>#DIV/0!</v>
      </c>
      <c r="AC129" s="3" t="e">
        <f>IF(AND(S129=1,('6. Trigger species (at site)'!E134/('5. Trigger species (global)'!I132)&gt;=0.001),'6. Trigger species (at site)'!C134&gt;4,'5. Trigger species (global)'!E132=lookups!$F$3),1,0)</f>
        <v>#DIV/0!</v>
      </c>
      <c r="AD129" s="28" t="e">
        <f>IF(AND(S129=1,('6. Trigger species (at site)'!F134/('5. Trigger species (global)'!H132)&gt;=0.001),'6. Trigger species (at site)'!D134&gt;4,'5. Trigger species (global)'!E132=lookups!$F$3),1,0)</f>
        <v>#DIV/0!</v>
      </c>
      <c r="AE129" s="3" t="e">
        <f>IF(AND(S129=1,('6. Trigger species (at site)'!G134/('5. Trigger species (global)'!G132)&gt;=0.001),'6. Trigger species (at site)'!C134&gt;4,'5. Trigger species (global)'!E132=lookups!$F$3),1,0)</f>
        <v>#DIV/0!</v>
      </c>
      <c r="AF129" s="28" t="e">
        <f>IF(AND(T129=1,('6. Trigger species (at site)'!E134/('5. Trigger species (global)'!I132)&gt;=0.002),'6. Trigger species (at site)'!C134&gt;9,'5. Trigger species (global)'!E132=lookups!$F$3),1,0)</f>
        <v>#DIV/0!</v>
      </c>
      <c r="AG129" s="28" t="e">
        <f>IF(AND(T129=1,('6. Trigger species (at site)'!F134/('5. Trigger species (global)'!H132)&gt;=0.002),'6. Trigger species (at site)'!D134&gt;9,'5. Trigger species (global)'!E132=lookups!$F$3),1,0)</f>
        <v>#DIV/0!</v>
      </c>
      <c r="AH129" s="28" t="e">
        <f>IF(AND(T129=1,('6. Trigger species (at site)'!G134/('5. Trigger species (global)'!G132)&gt;=0.002),'6. Trigger species (at site)'!C134&gt;9,'5. Trigger species (global)'!E132=lookups!$F$3),1,0)</f>
        <v>#DIV/0!</v>
      </c>
      <c r="AI129" s="3" t="e">
        <f>IF(AND(S129=1,('6. Trigger species (at site)'!E134/('5. Trigger species (global)'!I132)&gt;=0.95)),1,0)</f>
        <v>#DIV/0!</v>
      </c>
      <c r="AJ129" s="3" t="e">
        <f>IF(AND(S129=1,('6. Trigger species (at site)'!F134/('5. Trigger species (global)'!H132)&gt;=0.95)),1,0)</f>
        <v>#DIV/0!</v>
      </c>
      <c r="AK129" s="3" t="e">
        <f>IF(AND(S129=1,('6. Trigger species (at site)'!G134/('5. Trigger species (global)'!G132)&gt;=0.95)),1,0)</f>
        <v>#DIV/0!</v>
      </c>
      <c r="AL129" s="3" t="e">
        <f>IF(AND('6. Trigger species (at site)'!E134/('5. Trigger species (global)'!I132)&gt;=0.1,'6. Trigger species (at site)'!C134&gt;9,$R129=1),1,0)</f>
        <v>#DIV/0!</v>
      </c>
      <c r="AM129" s="3" t="e">
        <f>IF(AND('6. Trigger species (at site)'!F134/('5. Trigger species (global)'!H132)&gt;=0.1,'6. Trigger species (at site)'!D134&gt;9,$R129=1),1,0)</f>
        <v>#DIV/0!</v>
      </c>
      <c r="AN129" s="3" t="e">
        <f>IF(AND('6. Trigger species (at site)'!G134/('5. Trigger species (global)'!G132)&gt;=0.1,'6. Trigger species (at site)'!C134&gt;9,R129=1),1,0)</f>
        <v>#DIV/0!</v>
      </c>
      <c r="AO129" s="3" t="e">
        <f>IF(AND('5. Trigger species (global)'!$K132=lookups!$F$3,'6. Trigger species (at site)'!E134/('5. Trigger species (global)'!I132)&gt;=0.01,R129=1),1,0)</f>
        <v>#DIV/0!</v>
      </c>
      <c r="AP129" s="3" t="e">
        <f>IF(AND('5. Trigger species (global)'!$K132=lookups!$F$3,'6. Trigger species (at site)'!F134/('5. Trigger species (global)'!H132)&gt;=0.01,R129=1),1,0)</f>
        <v>#DIV/0!</v>
      </c>
      <c r="AQ129" s="3" t="e">
        <f>IF(AND('5. Trigger species (global)'!$K132=lookups!$F$3,'6. Trigger species (at site)'!G134/('5. Trigger species (global)'!G132)&gt;=0.01,R129=1),1,0)</f>
        <v>#DIV/0!</v>
      </c>
      <c r="AR129" s="3" t="e">
        <f>IF(AND(R129=1,BH129=$O$24,'5. Trigger species (global)'!L132=lookups!$F$3,'6. Trigger species (at site)'!E134/('5. Trigger species (global)'!I132)&gt;=0.005),1,0)</f>
        <v>#N/A</v>
      </c>
      <c r="AS129" s="3" t="e">
        <f>IF(AND(R129=1,BH129=$O$24,'5. Trigger species (global)'!L132=lookups!$F$3,'6. Trigger species (at site)'!F134/('5. Trigger species (global)'!H132)&gt;=0.005),1,0)</f>
        <v>#N/A</v>
      </c>
      <c r="AT129" s="3" t="e">
        <f>IF(AND(R129=1,BH129=$O$24,'5. Trigger species (global)'!L132=lookups!$F$3,'6. Trigger species (at site)'!G134/('5. Trigger species (global)'!G132)&gt;=0.005),1,0)</f>
        <v>#N/A</v>
      </c>
      <c r="AU129" s="3" t="e">
        <f>IF(AND('6. Trigger species (at site)'!C134&gt;=5,BH129=$O$25,'5. Trigger species (global)'!L132=lookups!$F$3),1,0)</f>
        <v>#N/A</v>
      </c>
      <c r="AV129" s="3">
        <f>IF(AND(R129=1,'6. Trigger species (at site)'!Y134=1),1,0)</f>
        <v>0</v>
      </c>
      <c r="AW129" s="3" t="e">
        <f>IF(AND('6. Trigger species (at site)'!Z134=1,'6. Trigger species (at site)'!E134/('5. Trigger species (global)'!I132)&gt;=0.01,'5. Trigger species (global)'!F132=lookups!$H$9),1,0)</f>
        <v>#DIV/0!</v>
      </c>
      <c r="AX129" s="3" t="e">
        <f>IF(AND('6. Trigger species (at site)'!Z134=1,'6. Trigger species (at site)'!F134/('5. Trigger species (global)'!H132)&gt;=0.01,'5. Trigger species (global)'!F132=lookups!$H$9),1,0)</f>
        <v>#DIV/0!</v>
      </c>
      <c r="AY129" s="3" t="e">
        <f>IF(AND('6. Trigger species (at site)'!Z134=1,'6. Trigger species (at site)'!G134/('5. Trigger species (global)'!G132)&gt;=0.01,'5. Trigger species (global)'!F132=lookups!$H$9),1,0)</f>
        <v>#DIV/0!</v>
      </c>
      <c r="AZ129" s="3">
        <f>IF(AND('6. Trigger species (at site)'!Z134=1,'6. Trigger species (at site)'!AA134=1,'5. Trigger species (global)'!F132=lookups!$H$9),1,0)</f>
        <v>0</v>
      </c>
      <c r="BA129" s="3" t="e">
        <f>IF(AND('6. Trigger species (at site)'!L134=lookups!$G$41,'6. Trigger species (at site)'!D134=lookups!$H$9,('6. Trigger species (at site)'!E134/('5. Trigger species (global)'!I132))&gt;=0.1),1,0)</f>
        <v>#DIV/0!</v>
      </c>
      <c r="BB129" s="3" t="e">
        <f>IF(AND('6. Trigger species (at site)'!L134=lookups!$G$41,'6. Trigger species (at site)'!D134=lookups!$H$9,('6. Trigger species (at site)'!F134/('5. Trigger species (global)'!H132))&gt;=0.1),1,0)</f>
        <v>#DIV/0!</v>
      </c>
      <c r="BC129" s="3" t="e">
        <f>IF(AND('6. Trigger species (at site)'!L134=lookups!$G$41,'6. Trigger species (at site)'!D134=lookups!$H$9,('6. Trigger species (at site)'!G134/('5. Trigger species (global)'!G132))&gt;=0.1),1,0)</f>
        <v>#DIV/0!</v>
      </c>
      <c r="BD129" s="3" t="e">
        <f>IF(AND('6. Trigger species (at site)'!L134=lookups!$G$42,'6. Trigger species (at site)'!D134=lookups!$H$9,('6. Trigger species (at site)'!E134/('5. Trigger species (global)'!I132))&gt;=0.1),1,0)</f>
        <v>#DIV/0!</v>
      </c>
      <c r="BE129" s="3" t="e">
        <f>IF(AND('6. Trigger species (at site)'!L134=lookups!$G$42,'6. Trigger species (at site)'!D134=lookups!$H$9,('6. Trigger species (at site)'!F134/('5. Trigger species (global)'!H132))&gt;=0.1),1,0)</f>
        <v>#DIV/0!</v>
      </c>
      <c r="BF129" s="3" t="e">
        <f>IF(AND('6. Trigger species (at site)'!L134=lookups!$G$42,'6. Trigger species (at site)'!D134=lookups!$H$9,('6. Trigger species (at site)'!G134/('5. Trigger species (global)'!G132))&gt;=0.1),1,0)</f>
        <v>#DIV/0!</v>
      </c>
      <c r="BG129" s="3">
        <f>'5. Trigger species (global)'!C132</f>
        <v>0</v>
      </c>
      <c r="BH129" s="3" t="e">
        <f t="shared" si="17"/>
        <v>#N/A</v>
      </c>
    </row>
    <row r="130" spans="1:60" x14ac:dyDescent="0.25">
      <c r="A130" s="3" t="s">
        <v>149</v>
      </c>
      <c r="R130" s="3">
        <f>'6. Trigger species (at site)'!X135</f>
        <v>0</v>
      </c>
      <c r="S130" s="3">
        <f>IF(OR('5. Trigger species (global)'!D133=lookups!$E$43,'5. Trigger species (global)'!D133=lookups!$E$44),1,0)</f>
        <v>0</v>
      </c>
      <c r="T130" s="3">
        <f>IF('5. Trigger species (global)'!D133=lookups!$E$42,1,0)</f>
        <v>0</v>
      </c>
      <c r="U130" s="3">
        <f>IF(AND(S130=1,'5. Trigger species (global)'!$E$5=lookups!$H$3),1,0)</f>
        <v>0</v>
      </c>
      <c r="V130" s="3">
        <f>IF(AND(T130=1,'5. Trigger species (global)'!$E$5=lookups!$H$3),1,0)</f>
        <v>0</v>
      </c>
      <c r="W130" s="3" t="e">
        <f>IF(AND(S130=1,('6. Trigger species (at site)'!E135/(('5. Trigger species (global)'!I133))&gt;=0.005),'6. Trigger species (at site)'!C135&gt;4),1,0)</f>
        <v>#DIV/0!</v>
      </c>
      <c r="X130" s="28" t="e">
        <f>IF(AND(S130=1,('6. Trigger species (at site)'!F135/(('5. Trigger species (global)'!H133))&gt;=0.005),'6. Trigger species (at site)'!C135&gt;4),1,0)</f>
        <v>#DIV/0!</v>
      </c>
      <c r="Y130" s="3" t="e">
        <f>IF(AND(S130=1,('6. Trigger species (at site)'!G135/('5. Trigger species (global)'!G133)&gt;=0.005),'6. Trigger species (at site)'!C135&gt;4),1,0)</f>
        <v>#DIV/0!</v>
      </c>
      <c r="Z130" s="28" t="e">
        <f>IF(AND(T130=1,('6. Trigger species (at site)'!E135/('5. Trigger species (global)'!I133)&gt;=0.01),'6. Trigger species (at site)'!C135&gt;9),1,0)</f>
        <v>#DIV/0!</v>
      </c>
      <c r="AA130" s="28" t="e">
        <f>IF(AND(T130=1,('6. Trigger species (at site)'!F135/('5. Trigger species (global)'!H133)&gt;=0.01),'6. Trigger species (at site)'!C135&gt;9),1,0)</f>
        <v>#DIV/0!</v>
      </c>
      <c r="AB130" s="28" t="e">
        <f>IF(AND(T130=1,('6. Trigger species (at site)'!G135/('5. Trigger species (global)'!G133)&gt;=0.01),'6. Trigger species (at site)'!C135&gt;9),1,0)</f>
        <v>#DIV/0!</v>
      </c>
      <c r="AC130" s="3" t="e">
        <f>IF(AND(S130=1,('6. Trigger species (at site)'!E135/('5. Trigger species (global)'!I133)&gt;=0.001),'6. Trigger species (at site)'!C135&gt;4,'5. Trigger species (global)'!E133=lookups!$F$3),1,0)</f>
        <v>#DIV/0!</v>
      </c>
      <c r="AD130" s="28" t="e">
        <f>IF(AND(S130=1,('6. Trigger species (at site)'!F135/('5. Trigger species (global)'!H133)&gt;=0.001),'6. Trigger species (at site)'!D135&gt;4,'5. Trigger species (global)'!E133=lookups!$F$3),1,0)</f>
        <v>#DIV/0!</v>
      </c>
      <c r="AE130" s="3" t="e">
        <f>IF(AND(S130=1,('6. Trigger species (at site)'!G135/('5. Trigger species (global)'!G133)&gt;=0.001),'6. Trigger species (at site)'!C135&gt;4,'5. Trigger species (global)'!E133=lookups!$F$3),1,0)</f>
        <v>#DIV/0!</v>
      </c>
      <c r="AF130" s="28" t="e">
        <f>IF(AND(T130=1,('6. Trigger species (at site)'!E135/('5. Trigger species (global)'!I133)&gt;=0.002),'6. Trigger species (at site)'!C135&gt;9,'5. Trigger species (global)'!E133=lookups!$F$3),1,0)</f>
        <v>#DIV/0!</v>
      </c>
      <c r="AG130" s="28" t="e">
        <f>IF(AND(T130=1,('6. Trigger species (at site)'!F135/('5. Trigger species (global)'!H133)&gt;=0.002),'6. Trigger species (at site)'!D135&gt;9,'5. Trigger species (global)'!E133=lookups!$F$3),1,0)</f>
        <v>#DIV/0!</v>
      </c>
      <c r="AH130" s="28" t="e">
        <f>IF(AND(T130=1,('6. Trigger species (at site)'!G135/('5. Trigger species (global)'!G133)&gt;=0.002),'6. Trigger species (at site)'!C135&gt;9,'5. Trigger species (global)'!E133=lookups!$F$3),1,0)</f>
        <v>#DIV/0!</v>
      </c>
      <c r="AI130" s="3" t="e">
        <f>IF(AND(S130=1,('6. Trigger species (at site)'!E135/('5. Trigger species (global)'!I133)&gt;=0.95)),1,0)</f>
        <v>#DIV/0!</v>
      </c>
      <c r="AJ130" s="3" t="e">
        <f>IF(AND(S130=1,('6. Trigger species (at site)'!F135/('5. Trigger species (global)'!H133)&gt;=0.95)),1,0)</f>
        <v>#DIV/0!</v>
      </c>
      <c r="AK130" s="3" t="e">
        <f>IF(AND(S130=1,('6. Trigger species (at site)'!G135/('5. Trigger species (global)'!G133)&gt;=0.95)),1,0)</f>
        <v>#DIV/0!</v>
      </c>
      <c r="AL130" s="3" t="e">
        <f>IF(AND('6. Trigger species (at site)'!E135/('5. Trigger species (global)'!I133)&gt;=0.1,'6. Trigger species (at site)'!C135&gt;9,$R130=1),1,0)</f>
        <v>#DIV/0!</v>
      </c>
      <c r="AM130" s="3" t="e">
        <f>IF(AND('6. Trigger species (at site)'!F135/('5. Trigger species (global)'!H133)&gt;=0.1,'6. Trigger species (at site)'!D135&gt;9,$R130=1),1,0)</f>
        <v>#DIV/0!</v>
      </c>
      <c r="AN130" s="3" t="e">
        <f>IF(AND('6. Trigger species (at site)'!G135/('5. Trigger species (global)'!G133)&gt;=0.1,'6. Trigger species (at site)'!C135&gt;9,R130=1),1,0)</f>
        <v>#DIV/0!</v>
      </c>
      <c r="AO130" s="3" t="e">
        <f>IF(AND('5. Trigger species (global)'!$K133=lookups!$F$3,'6. Trigger species (at site)'!E135/('5. Trigger species (global)'!I133)&gt;=0.01,R130=1),1,0)</f>
        <v>#DIV/0!</v>
      </c>
      <c r="AP130" s="3" t="e">
        <f>IF(AND('5. Trigger species (global)'!$K133=lookups!$F$3,'6. Trigger species (at site)'!F135/('5. Trigger species (global)'!H133)&gt;=0.01,R130=1),1,0)</f>
        <v>#DIV/0!</v>
      </c>
      <c r="AQ130" s="3" t="e">
        <f>IF(AND('5. Trigger species (global)'!$K133=lookups!$F$3,'6. Trigger species (at site)'!G135/('5. Trigger species (global)'!G133)&gt;=0.01,R130=1),1,0)</f>
        <v>#DIV/0!</v>
      </c>
      <c r="AR130" s="3" t="e">
        <f>IF(AND(R130=1,BH130=$O$24,'5. Trigger species (global)'!L133=lookups!$F$3,'6. Trigger species (at site)'!E135/('5. Trigger species (global)'!I133)&gt;=0.005),1,0)</f>
        <v>#N/A</v>
      </c>
      <c r="AS130" s="3" t="e">
        <f>IF(AND(R130=1,BH130=$O$24,'5. Trigger species (global)'!L133=lookups!$F$3,'6. Trigger species (at site)'!F135/('5. Trigger species (global)'!H133)&gt;=0.005),1,0)</f>
        <v>#N/A</v>
      </c>
      <c r="AT130" s="3" t="e">
        <f>IF(AND(R130=1,BH130=$O$24,'5. Trigger species (global)'!L133=lookups!$F$3,'6. Trigger species (at site)'!G135/('5. Trigger species (global)'!G133)&gt;=0.005),1,0)</f>
        <v>#N/A</v>
      </c>
      <c r="AU130" s="3" t="e">
        <f>IF(AND('6. Trigger species (at site)'!C135&gt;=5,BH130=$O$25,'5. Trigger species (global)'!L133=lookups!$F$3),1,0)</f>
        <v>#N/A</v>
      </c>
      <c r="AV130" s="3">
        <f>IF(AND(R130=1,'6. Trigger species (at site)'!Y135=1),1,0)</f>
        <v>0</v>
      </c>
      <c r="AW130" s="3" t="e">
        <f>IF(AND('6. Trigger species (at site)'!Z135=1,'6. Trigger species (at site)'!E135/('5. Trigger species (global)'!I133)&gt;=0.01,'5. Trigger species (global)'!F133=lookups!$H$9),1,0)</f>
        <v>#DIV/0!</v>
      </c>
      <c r="AX130" s="3" t="e">
        <f>IF(AND('6. Trigger species (at site)'!Z135=1,'6. Trigger species (at site)'!F135/('5. Trigger species (global)'!H133)&gt;=0.01,'5. Trigger species (global)'!F133=lookups!$H$9),1,0)</f>
        <v>#DIV/0!</v>
      </c>
      <c r="AY130" s="3" t="e">
        <f>IF(AND('6. Trigger species (at site)'!Z135=1,'6. Trigger species (at site)'!G135/('5. Trigger species (global)'!G133)&gt;=0.01,'5. Trigger species (global)'!F133=lookups!$H$9),1,0)</f>
        <v>#DIV/0!</v>
      </c>
      <c r="AZ130" s="3">
        <f>IF(AND('6. Trigger species (at site)'!Z135=1,'6. Trigger species (at site)'!AA135=1,'5. Trigger species (global)'!F133=lookups!$H$9),1,0)</f>
        <v>0</v>
      </c>
      <c r="BA130" s="3" t="e">
        <f>IF(AND('6. Trigger species (at site)'!L135=lookups!$G$41,'6. Trigger species (at site)'!D135=lookups!$H$9,('6. Trigger species (at site)'!E135/('5. Trigger species (global)'!I133))&gt;=0.1),1,0)</f>
        <v>#DIV/0!</v>
      </c>
      <c r="BB130" s="3" t="e">
        <f>IF(AND('6. Trigger species (at site)'!L135=lookups!$G$41,'6. Trigger species (at site)'!D135=lookups!$H$9,('6. Trigger species (at site)'!F135/('5. Trigger species (global)'!H133))&gt;=0.1),1,0)</f>
        <v>#DIV/0!</v>
      </c>
      <c r="BC130" s="3" t="e">
        <f>IF(AND('6. Trigger species (at site)'!L135=lookups!$G$41,'6. Trigger species (at site)'!D135=lookups!$H$9,('6. Trigger species (at site)'!G135/('5. Trigger species (global)'!G133))&gt;=0.1),1,0)</f>
        <v>#DIV/0!</v>
      </c>
      <c r="BD130" s="3" t="e">
        <f>IF(AND('6. Trigger species (at site)'!L135=lookups!$G$42,'6. Trigger species (at site)'!D135=lookups!$H$9,('6. Trigger species (at site)'!E135/('5. Trigger species (global)'!I133))&gt;=0.1),1,0)</f>
        <v>#DIV/0!</v>
      </c>
      <c r="BE130" s="3" t="e">
        <f>IF(AND('6. Trigger species (at site)'!L135=lookups!$G$42,'6. Trigger species (at site)'!D135=lookups!$H$9,('6. Trigger species (at site)'!F135/('5. Trigger species (global)'!H133))&gt;=0.1),1,0)</f>
        <v>#DIV/0!</v>
      </c>
      <c r="BF130" s="3" t="e">
        <f>IF(AND('6. Trigger species (at site)'!L135=lookups!$G$42,'6. Trigger species (at site)'!D135=lookups!$H$9,('6. Trigger species (at site)'!G135/('5. Trigger species (global)'!G133))&gt;=0.1),1,0)</f>
        <v>#DIV/0!</v>
      </c>
      <c r="BG130" s="3">
        <f>'5. Trigger species (global)'!C133</f>
        <v>0</v>
      </c>
      <c r="BH130" s="3" t="e">
        <f t="shared" si="17"/>
        <v>#N/A</v>
      </c>
    </row>
    <row r="131" spans="1:60" x14ac:dyDescent="0.25">
      <c r="A131" s="3" t="s">
        <v>150</v>
      </c>
      <c r="R131" s="3">
        <f>'6. Trigger species (at site)'!X136</f>
        <v>0</v>
      </c>
      <c r="S131" s="3">
        <f>IF(OR('5. Trigger species (global)'!D134=lookups!$E$43,'5. Trigger species (global)'!D134=lookups!$E$44),1,0)</f>
        <v>0</v>
      </c>
      <c r="T131" s="3">
        <f>IF('5. Trigger species (global)'!D134=lookups!$E$42,1,0)</f>
        <v>0</v>
      </c>
      <c r="U131" s="3">
        <f>IF(AND(S131=1,'5. Trigger species (global)'!$E$5=lookups!$H$3),1,0)</f>
        <v>0</v>
      </c>
      <c r="V131" s="3">
        <f>IF(AND(T131=1,'5. Trigger species (global)'!$E$5=lookups!$H$3),1,0)</f>
        <v>0</v>
      </c>
      <c r="W131" s="3" t="e">
        <f>IF(AND(S131=1,('6. Trigger species (at site)'!E136/(('5. Trigger species (global)'!I134))&gt;=0.005),'6. Trigger species (at site)'!C136&gt;4),1,0)</f>
        <v>#DIV/0!</v>
      </c>
      <c r="X131" s="28" t="e">
        <f>IF(AND(S131=1,('6. Trigger species (at site)'!F136/(('5. Trigger species (global)'!H134))&gt;=0.005),'6. Trigger species (at site)'!C136&gt;4),1,0)</f>
        <v>#DIV/0!</v>
      </c>
      <c r="Y131" s="3" t="e">
        <f>IF(AND(S131=1,('6. Trigger species (at site)'!G136/('5. Trigger species (global)'!G134)&gt;=0.005),'6. Trigger species (at site)'!C136&gt;4),1,0)</f>
        <v>#DIV/0!</v>
      </c>
      <c r="Z131" s="28" t="e">
        <f>IF(AND(T131=1,('6. Trigger species (at site)'!E136/('5. Trigger species (global)'!I134)&gt;=0.01),'6. Trigger species (at site)'!C136&gt;9),1,0)</f>
        <v>#DIV/0!</v>
      </c>
      <c r="AA131" s="28" t="e">
        <f>IF(AND(T131=1,('6. Trigger species (at site)'!F136/('5. Trigger species (global)'!H134)&gt;=0.01),'6. Trigger species (at site)'!C136&gt;9),1,0)</f>
        <v>#DIV/0!</v>
      </c>
      <c r="AB131" s="28" t="e">
        <f>IF(AND(T131=1,('6. Trigger species (at site)'!G136/('5. Trigger species (global)'!G134)&gt;=0.01),'6. Trigger species (at site)'!C136&gt;9),1,0)</f>
        <v>#DIV/0!</v>
      </c>
      <c r="AC131" s="3" t="e">
        <f>IF(AND(S131=1,('6. Trigger species (at site)'!E136/('5. Trigger species (global)'!I134)&gt;=0.001),'6. Trigger species (at site)'!C136&gt;4,'5. Trigger species (global)'!E134=lookups!$F$3),1,0)</f>
        <v>#DIV/0!</v>
      </c>
      <c r="AD131" s="28" t="e">
        <f>IF(AND(S131=1,('6. Trigger species (at site)'!F136/('5. Trigger species (global)'!H134)&gt;=0.001),'6. Trigger species (at site)'!D136&gt;4,'5. Trigger species (global)'!E134=lookups!$F$3),1,0)</f>
        <v>#DIV/0!</v>
      </c>
      <c r="AE131" s="3" t="e">
        <f>IF(AND(S131=1,('6. Trigger species (at site)'!G136/('5. Trigger species (global)'!G134)&gt;=0.001),'6. Trigger species (at site)'!C136&gt;4,'5. Trigger species (global)'!E134=lookups!$F$3),1,0)</f>
        <v>#DIV/0!</v>
      </c>
      <c r="AF131" s="28" t="e">
        <f>IF(AND(T131=1,('6. Trigger species (at site)'!E136/('5. Trigger species (global)'!I134)&gt;=0.002),'6. Trigger species (at site)'!C136&gt;9,'5. Trigger species (global)'!E134=lookups!$F$3),1,0)</f>
        <v>#DIV/0!</v>
      </c>
      <c r="AG131" s="28" t="e">
        <f>IF(AND(T131=1,('6. Trigger species (at site)'!F136/('5. Trigger species (global)'!H134)&gt;=0.002),'6. Trigger species (at site)'!D136&gt;9,'5. Trigger species (global)'!E134=lookups!$F$3),1,0)</f>
        <v>#DIV/0!</v>
      </c>
      <c r="AH131" s="28" t="e">
        <f>IF(AND(T131=1,('6. Trigger species (at site)'!G136/('5. Trigger species (global)'!G134)&gt;=0.002),'6. Trigger species (at site)'!C136&gt;9,'5. Trigger species (global)'!E134=lookups!$F$3),1,0)</f>
        <v>#DIV/0!</v>
      </c>
      <c r="AI131" s="3" t="e">
        <f>IF(AND(S131=1,('6. Trigger species (at site)'!E136/('5. Trigger species (global)'!I134)&gt;=0.95)),1,0)</f>
        <v>#DIV/0!</v>
      </c>
      <c r="AJ131" s="3" t="e">
        <f>IF(AND(S131=1,('6. Trigger species (at site)'!F136/('5. Trigger species (global)'!H134)&gt;=0.95)),1,0)</f>
        <v>#DIV/0!</v>
      </c>
      <c r="AK131" s="3" t="e">
        <f>IF(AND(S131=1,('6. Trigger species (at site)'!G136/('5. Trigger species (global)'!G134)&gt;=0.95)),1,0)</f>
        <v>#DIV/0!</v>
      </c>
      <c r="AL131" s="3" t="e">
        <f>IF(AND('6. Trigger species (at site)'!E136/('5. Trigger species (global)'!I134)&gt;=0.1,'6. Trigger species (at site)'!C136&gt;9,$R131=1),1,0)</f>
        <v>#DIV/0!</v>
      </c>
      <c r="AM131" s="3" t="e">
        <f>IF(AND('6. Trigger species (at site)'!F136/('5. Trigger species (global)'!H134)&gt;=0.1,'6. Trigger species (at site)'!D136&gt;9,$R131=1),1,0)</f>
        <v>#DIV/0!</v>
      </c>
      <c r="AN131" s="3" t="e">
        <f>IF(AND('6. Trigger species (at site)'!G136/('5. Trigger species (global)'!G134)&gt;=0.1,'6. Trigger species (at site)'!C136&gt;9,R131=1),1,0)</f>
        <v>#DIV/0!</v>
      </c>
      <c r="AO131" s="3" t="e">
        <f>IF(AND('5. Trigger species (global)'!$K134=lookups!$F$3,'6. Trigger species (at site)'!E136/('5. Trigger species (global)'!I134)&gt;=0.01,R131=1),1,0)</f>
        <v>#DIV/0!</v>
      </c>
      <c r="AP131" s="3" t="e">
        <f>IF(AND('5. Trigger species (global)'!$K134=lookups!$F$3,'6. Trigger species (at site)'!F136/('5. Trigger species (global)'!H134)&gt;=0.01,R131=1),1,0)</f>
        <v>#DIV/0!</v>
      </c>
      <c r="AQ131" s="3" t="e">
        <f>IF(AND('5. Trigger species (global)'!$K134=lookups!$F$3,'6. Trigger species (at site)'!G136/('5. Trigger species (global)'!G134)&gt;=0.01,R131=1),1,0)</f>
        <v>#DIV/0!</v>
      </c>
      <c r="AR131" s="3" t="e">
        <f>IF(AND(R131=1,BH131=$O$24,'5. Trigger species (global)'!L134=lookups!$F$3,'6. Trigger species (at site)'!E136/('5. Trigger species (global)'!I134)&gt;=0.005),1,0)</f>
        <v>#N/A</v>
      </c>
      <c r="AS131" s="3" t="e">
        <f>IF(AND(R131=1,BH131=$O$24,'5. Trigger species (global)'!L134=lookups!$F$3,'6. Trigger species (at site)'!F136/('5. Trigger species (global)'!H134)&gt;=0.005),1,0)</f>
        <v>#N/A</v>
      </c>
      <c r="AT131" s="3" t="e">
        <f>IF(AND(R131=1,BH131=$O$24,'5. Trigger species (global)'!L134=lookups!$F$3,'6. Trigger species (at site)'!G136/('5. Trigger species (global)'!G134)&gt;=0.005),1,0)</f>
        <v>#N/A</v>
      </c>
      <c r="AU131" s="3" t="e">
        <f>IF(AND('6. Trigger species (at site)'!C136&gt;=5,BH131=$O$25,'5. Trigger species (global)'!L134=lookups!$F$3),1,0)</f>
        <v>#N/A</v>
      </c>
      <c r="AV131" s="3">
        <f>IF(AND(R131=1,'6. Trigger species (at site)'!Y136=1),1,0)</f>
        <v>0</v>
      </c>
      <c r="AW131" s="3" t="e">
        <f>IF(AND('6. Trigger species (at site)'!Z136=1,'6. Trigger species (at site)'!E136/('5. Trigger species (global)'!I134)&gt;=0.01,'5. Trigger species (global)'!F134=lookups!$H$9),1,0)</f>
        <v>#DIV/0!</v>
      </c>
      <c r="AX131" s="3" t="e">
        <f>IF(AND('6. Trigger species (at site)'!Z136=1,'6. Trigger species (at site)'!F136/('5. Trigger species (global)'!H134)&gt;=0.01,'5. Trigger species (global)'!F134=lookups!$H$9),1,0)</f>
        <v>#DIV/0!</v>
      </c>
      <c r="AY131" s="3" t="e">
        <f>IF(AND('6. Trigger species (at site)'!Z136=1,'6. Trigger species (at site)'!G136/('5. Trigger species (global)'!G134)&gt;=0.01,'5. Trigger species (global)'!F134=lookups!$H$9),1,0)</f>
        <v>#DIV/0!</v>
      </c>
      <c r="AZ131" s="3">
        <f>IF(AND('6. Trigger species (at site)'!Z136=1,'6. Trigger species (at site)'!AA136=1,'5. Trigger species (global)'!F134=lookups!$H$9),1,0)</f>
        <v>0</v>
      </c>
      <c r="BA131" s="3" t="e">
        <f>IF(AND('6. Trigger species (at site)'!L136=lookups!$G$41,'6. Trigger species (at site)'!D136=lookups!$H$9,('6. Trigger species (at site)'!E136/('5. Trigger species (global)'!I134))&gt;=0.1),1,0)</f>
        <v>#DIV/0!</v>
      </c>
      <c r="BB131" s="3" t="e">
        <f>IF(AND('6. Trigger species (at site)'!L136=lookups!$G$41,'6. Trigger species (at site)'!D136=lookups!$H$9,('6. Trigger species (at site)'!F136/('5. Trigger species (global)'!H134))&gt;=0.1),1,0)</f>
        <v>#DIV/0!</v>
      </c>
      <c r="BC131" s="3" t="e">
        <f>IF(AND('6. Trigger species (at site)'!L136=lookups!$G$41,'6. Trigger species (at site)'!D136=lookups!$H$9,('6. Trigger species (at site)'!G136/('5. Trigger species (global)'!G134))&gt;=0.1),1,0)</f>
        <v>#DIV/0!</v>
      </c>
      <c r="BD131" s="3" t="e">
        <f>IF(AND('6. Trigger species (at site)'!L136=lookups!$G$42,'6. Trigger species (at site)'!D136=lookups!$H$9,('6. Trigger species (at site)'!E136/('5. Trigger species (global)'!I134))&gt;=0.1),1,0)</f>
        <v>#DIV/0!</v>
      </c>
      <c r="BE131" s="3" t="e">
        <f>IF(AND('6. Trigger species (at site)'!L136=lookups!$G$42,'6. Trigger species (at site)'!D136=lookups!$H$9,('6. Trigger species (at site)'!F136/('5. Trigger species (global)'!H134))&gt;=0.1),1,0)</f>
        <v>#DIV/0!</v>
      </c>
      <c r="BF131" s="3" t="e">
        <f>IF(AND('6. Trigger species (at site)'!L136=lookups!$G$42,'6. Trigger species (at site)'!D136=lookups!$H$9,('6. Trigger species (at site)'!G136/('5. Trigger species (global)'!G134))&gt;=0.1),1,0)</f>
        <v>#DIV/0!</v>
      </c>
      <c r="BG131" s="3">
        <f>'5. Trigger species (global)'!C134</f>
        <v>0</v>
      </c>
      <c r="BH131" s="3" t="e">
        <f t="shared" ref="BH131:BH175" si="18">VLOOKUP(BG131,$H$24:$I$37,2,FALSE)</f>
        <v>#N/A</v>
      </c>
    </row>
    <row r="132" spans="1:60" x14ac:dyDescent="0.25">
      <c r="A132" s="3" t="s">
        <v>151</v>
      </c>
      <c r="R132" s="3">
        <f>'6. Trigger species (at site)'!X137</f>
        <v>0</v>
      </c>
      <c r="S132" s="3">
        <f>IF(OR('5. Trigger species (global)'!D135=lookups!$E$43,'5. Trigger species (global)'!D135=lookups!$E$44),1,0)</f>
        <v>0</v>
      </c>
      <c r="T132" s="3">
        <f>IF('5. Trigger species (global)'!D135=lookups!$E$42,1,0)</f>
        <v>0</v>
      </c>
      <c r="U132" s="3">
        <f>IF(AND(S132=1,'5. Trigger species (global)'!$E$5=lookups!$H$3),1,0)</f>
        <v>0</v>
      </c>
      <c r="V132" s="3">
        <f>IF(AND(T132=1,'5. Trigger species (global)'!$E$5=lookups!$H$3),1,0)</f>
        <v>0</v>
      </c>
      <c r="W132" s="3" t="e">
        <f>IF(AND(S132=1,('6. Trigger species (at site)'!E137/(('5. Trigger species (global)'!I135))&gt;=0.005),'6. Trigger species (at site)'!C137&gt;4),1,0)</f>
        <v>#DIV/0!</v>
      </c>
      <c r="X132" s="28" t="e">
        <f>IF(AND(S132=1,('6. Trigger species (at site)'!F137/(('5. Trigger species (global)'!H135))&gt;=0.005),'6. Trigger species (at site)'!C137&gt;4),1,0)</f>
        <v>#DIV/0!</v>
      </c>
      <c r="Y132" s="3" t="e">
        <f>IF(AND(S132=1,('6. Trigger species (at site)'!G137/('5. Trigger species (global)'!G135)&gt;=0.005),'6. Trigger species (at site)'!C137&gt;4),1,0)</f>
        <v>#DIV/0!</v>
      </c>
      <c r="Z132" s="28" t="e">
        <f>IF(AND(T132=1,('6. Trigger species (at site)'!E137/('5. Trigger species (global)'!I135)&gt;=0.01),'6. Trigger species (at site)'!C137&gt;9),1,0)</f>
        <v>#DIV/0!</v>
      </c>
      <c r="AA132" s="28" t="e">
        <f>IF(AND(T132=1,('6. Trigger species (at site)'!F137/('5. Trigger species (global)'!H135)&gt;=0.01),'6. Trigger species (at site)'!C137&gt;9),1,0)</f>
        <v>#DIV/0!</v>
      </c>
      <c r="AB132" s="28" t="e">
        <f>IF(AND(T132=1,('6. Trigger species (at site)'!G137/('5. Trigger species (global)'!G135)&gt;=0.01),'6. Trigger species (at site)'!C137&gt;9),1,0)</f>
        <v>#DIV/0!</v>
      </c>
      <c r="AC132" s="3" t="e">
        <f>IF(AND(S132=1,('6. Trigger species (at site)'!E137/('5. Trigger species (global)'!I135)&gt;=0.001),'6. Trigger species (at site)'!C137&gt;4,'5. Trigger species (global)'!E135=lookups!$F$3),1,0)</f>
        <v>#DIV/0!</v>
      </c>
      <c r="AD132" s="28" t="e">
        <f>IF(AND(S132=1,('6. Trigger species (at site)'!F137/('5. Trigger species (global)'!H135)&gt;=0.001),'6. Trigger species (at site)'!D137&gt;4,'5. Trigger species (global)'!E135=lookups!$F$3),1,0)</f>
        <v>#DIV/0!</v>
      </c>
      <c r="AE132" s="3" t="e">
        <f>IF(AND(S132=1,('6. Trigger species (at site)'!G137/('5. Trigger species (global)'!G135)&gt;=0.001),'6. Trigger species (at site)'!C137&gt;4,'5. Trigger species (global)'!E135=lookups!$F$3),1,0)</f>
        <v>#DIV/0!</v>
      </c>
      <c r="AF132" s="28" t="e">
        <f>IF(AND(T132=1,('6. Trigger species (at site)'!E137/('5. Trigger species (global)'!I135)&gt;=0.002),'6. Trigger species (at site)'!C137&gt;9,'5. Trigger species (global)'!E135=lookups!$F$3),1,0)</f>
        <v>#DIV/0!</v>
      </c>
      <c r="AG132" s="28" t="e">
        <f>IF(AND(T132=1,('6. Trigger species (at site)'!F137/('5. Trigger species (global)'!H135)&gt;=0.002),'6. Trigger species (at site)'!D137&gt;9,'5. Trigger species (global)'!E135=lookups!$F$3),1,0)</f>
        <v>#DIV/0!</v>
      </c>
      <c r="AH132" s="28" t="e">
        <f>IF(AND(T132=1,('6. Trigger species (at site)'!G137/('5. Trigger species (global)'!G135)&gt;=0.002),'6. Trigger species (at site)'!C137&gt;9,'5. Trigger species (global)'!E135=lookups!$F$3),1,0)</f>
        <v>#DIV/0!</v>
      </c>
      <c r="AI132" s="3" t="e">
        <f>IF(AND(S132=1,('6. Trigger species (at site)'!E137/('5. Trigger species (global)'!I135)&gt;=0.95)),1,0)</f>
        <v>#DIV/0!</v>
      </c>
      <c r="AJ132" s="3" t="e">
        <f>IF(AND(S132=1,('6. Trigger species (at site)'!F137/('5. Trigger species (global)'!H135)&gt;=0.95)),1,0)</f>
        <v>#DIV/0!</v>
      </c>
      <c r="AK132" s="3" t="e">
        <f>IF(AND(S132=1,('6. Trigger species (at site)'!G137/('5. Trigger species (global)'!G135)&gt;=0.95)),1,0)</f>
        <v>#DIV/0!</v>
      </c>
      <c r="AL132" s="3" t="e">
        <f>IF(AND('6. Trigger species (at site)'!E137/('5. Trigger species (global)'!I135)&gt;=0.1,'6. Trigger species (at site)'!C137&gt;9,$R132=1),1,0)</f>
        <v>#DIV/0!</v>
      </c>
      <c r="AM132" s="3" t="e">
        <f>IF(AND('6. Trigger species (at site)'!F137/('5. Trigger species (global)'!H135)&gt;=0.1,'6. Trigger species (at site)'!D137&gt;9,$R132=1),1,0)</f>
        <v>#DIV/0!</v>
      </c>
      <c r="AN132" s="3" t="e">
        <f>IF(AND('6. Trigger species (at site)'!G137/('5. Trigger species (global)'!G135)&gt;=0.1,'6. Trigger species (at site)'!C137&gt;9,R132=1),1,0)</f>
        <v>#DIV/0!</v>
      </c>
      <c r="AO132" s="3" t="e">
        <f>IF(AND('5. Trigger species (global)'!$K135=lookups!$F$3,'6. Trigger species (at site)'!E137/('5. Trigger species (global)'!I135)&gt;=0.01,R132=1),1,0)</f>
        <v>#DIV/0!</v>
      </c>
      <c r="AP132" s="3" t="e">
        <f>IF(AND('5. Trigger species (global)'!$K135=lookups!$F$3,'6. Trigger species (at site)'!F137/('5. Trigger species (global)'!H135)&gt;=0.01,R132=1),1,0)</f>
        <v>#DIV/0!</v>
      </c>
      <c r="AQ132" s="3" t="e">
        <f>IF(AND('5. Trigger species (global)'!$K135=lookups!$F$3,'6. Trigger species (at site)'!G137/('5. Trigger species (global)'!G135)&gt;=0.01,R132=1),1,0)</f>
        <v>#DIV/0!</v>
      </c>
      <c r="AR132" s="3" t="e">
        <f>IF(AND(R132=1,BH132=$O$24,'5. Trigger species (global)'!L135=lookups!$F$3,'6. Trigger species (at site)'!E137/('5. Trigger species (global)'!I135)&gt;=0.005),1,0)</f>
        <v>#N/A</v>
      </c>
      <c r="AS132" s="3" t="e">
        <f>IF(AND(R132=1,BH132=$O$24,'5. Trigger species (global)'!L135=lookups!$F$3,'6. Trigger species (at site)'!F137/('5. Trigger species (global)'!H135)&gt;=0.005),1,0)</f>
        <v>#N/A</v>
      </c>
      <c r="AT132" s="3" t="e">
        <f>IF(AND(R132=1,BH132=$O$24,'5. Trigger species (global)'!L135=lookups!$F$3,'6. Trigger species (at site)'!G137/('5. Trigger species (global)'!G135)&gt;=0.005),1,0)</f>
        <v>#N/A</v>
      </c>
      <c r="AU132" s="3" t="e">
        <f>IF(AND('6. Trigger species (at site)'!C137&gt;=5,BH132=$O$25,'5. Trigger species (global)'!L135=lookups!$F$3),1,0)</f>
        <v>#N/A</v>
      </c>
      <c r="AV132" s="3">
        <f>IF(AND(R132=1,'6. Trigger species (at site)'!Y137=1),1,0)</f>
        <v>0</v>
      </c>
      <c r="AW132" s="3" t="e">
        <f>IF(AND('6. Trigger species (at site)'!Z137=1,'6. Trigger species (at site)'!E137/('5. Trigger species (global)'!I135)&gt;=0.01,'5. Trigger species (global)'!F135=lookups!$H$9),1,0)</f>
        <v>#DIV/0!</v>
      </c>
      <c r="AX132" s="3" t="e">
        <f>IF(AND('6. Trigger species (at site)'!Z137=1,'6. Trigger species (at site)'!F137/('5. Trigger species (global)'!H135)&gt;=0.01,'5. Trigger species (global)'!F135=lookups!$H$9),1,0)</f>
        <v>#DIV/0!</v>
      </c>
      <c r="AY132" s="3" t="e">
        <f>IF(AND('6. Trigger species (at site)'!Z137=1,'6. Trigger species (at site)'!G137/('5. Trigger species (global)'!G135)&gt;=0.01,'5. Trigger species (global)'!F135=lookups!$H$9),1,0)</f>
        <v>#DIV/0!</v>
      </c>
      <c r="AZ132" s="3">
        <f>IF(AND('6. Trigger species (at site)'!Z137=1,'6. Trigger species (at site)'!AA137=1,'5. Trigger species (global)'!F135=lookups!$H$9),1,0)</f>
        <v>0</v>
      </c>
      <c r="BA132" s="3" t="e">
        <f>IF(AND('6. Trigger species (at site)'!L137=lookups!$G$41,'6. Trigger species (at site)'!D137=lookups!$H$9,('6. Trigger species (at site)'!E137/('5. Trigger species (global)'!I135))&gt;=0.1),1,0)</f>
        <v>#DIV/0!</v>
      </c>
      <c r="BB132" s="3" t="e">
        <f>IF(AND('6. Trigger species (at site)'!L137=lookups!$G$41,'6. Trigger species (at site)'!D137=lookups!$H$9,('6. Trigger species (at site)'!F137/('5. Trigger species (global)'!H135))&gt;=0.1),1,0)</f>
        <v>#DIV/0!</v>
      </c>
      <c r="BC132" s="3" t="e">
        <f>IF(AND('6. Trigger species (at site)'!L137=lookups!$G$41,'6. Trigger species (at site)'!D137=lookups!$H$9,('6. Trigger species (at site)'!G137/('5. Trigger species (global)'!G135))&gt;=0.1),1,0)</f>
        <v>#DIV/0!</v>
      </c>
      <c r="BD132" s="3" t="e">
        <f>IF(AND('6. Trigger species (at site)'!L137=lookups!$G$42,'6. Trigger species (at site)'!D137=lookups!$H$9,('6. Trigger species (at site)'!E137/('5. Trigger species (global)'!I135))&gt;=0.1),1,0)</f>
        <v>#DIV/0!</v>
      </c>
      <c r="BE132" s="3" t="e">
        <f>IF(AND('6. Trigger species (at site)'!L137=lookups!$G$42,'6. Trigger species (at site)'!D137=lookups!$H$9,('6. Trigger species (at site)'!F137/('5. Trigger species (global)'!H135))&gt;=0.1),1,0)</f>
        <v>#DIV/0!</v>
      </c>
      <c r="BF132" s="3" t="e">
        <f>IF(AND('6. Trigger species (at site)'!L137=lookups!$G$42,'6. Trigger species (at site)'!D137=lookups!$H$9,('6. Trigger species (at site)'!G137/('5. Trigger species (global)'!G135))&gt;=0.1),1,0)</f>
        <v>#DIV/0!</v>
      </c>
      <c r="BG132" s="3">
        <f>'5. Trigger species (global)'!C135</f>
        <v>0</v>
      </c>
      <c r="BH132" s="3" t="e">
        <f t="shared" si="18"/>
        <v>#N/A</v>
      </c>
    </row>
    <row r="133" spans="1:60" x14ac:dyDescent="0.25">
      <c r="A133" s="3" t="s">
        <v>152</v>
      </c>
      <c r="R133" s="3">
        <f>'6. Trigger species (at site)'!X138</f>
        <v>0</v>
      </c>
      <c r="S133" s="3">
        <f>IF(OR('5. Trigger species (global)'!D136=lookups!$E$43,'5. Trigger species (global)'!D136=lookups!$E$44),1,0)</f>
        <v>0</v>
      </c>
      <c r="T133" s="3">
        <f>IF('5. Trigger species (global)'!D136=lookups!$E$42,1,0)</f>
        <v>0</v>
      </c>
      <c r="U133" s="3">
        <f>IF(AND(S133=1,'5. Trigger species (global)'!$E$5=lookups!$H$3),1,0)</f>
        <v>0</v>
      </c>
      <c r="V133" s="3">
        <f>IF(AND(T133=1,'5. Trigger species (global)'!$E$5=lookups!$H$3),1,0)</f>
        <v>0</v>
      </c>
      <c r="W133" s="3" t="e">
        <f>IF(AND(S133=1,('6. Trigger species (at site)'!E138/(('5. Trigger species (global)'!I136))&gt;=0.005),'6. Trigger species (at site)'!C138&gt;4),1,0)</f>
        <v>#DIV/0!</v>
      </c>
      <c r="X133" s="28" t="e">
        <f>IF(AND(S133=1,('6. Trigger species (at site)'!F138/(('5. Trigger species (global)'!H136))&gt;=0.005),'6. Trigger species (at site)'!C138&gt;4),1,0)</f>
        <v>#DIV/0!</v>
      </c>
      <c r="Y133" s="3" t="e">
        <f>IF(AND(S133=1,('6. Trigger species (at site)'!G138/('5. Trigger species (global)'!G136)&gt;=0.005),'6. Trigger species (at site)'!C138&gt;4),1,0)</f>
        <v>#DIV/0!</v>
      </c>
      <c r="Z133" s="28" t="e">
        <f>IF(AND(T133=1,('6. Trigger species (at site)'!E138/('5. Trigger species (global)'!I136)&gt;=0.01),'6. Trigger species (at site)'!C138&gt;9),1,0)</f>
        <v>#DIV/0!</v>
      </c>
      <c r="AA133" s="28" t="e">
        <f>IF(AND(T133=1,('6. Trigger species (at site)'!F138/('5. Trigger species (global)'!H136)&gt;=0.01),'6. Trigger species (at site)'!C138&gt;9),1,0)</f>
        <v>#DIV/0!</v>
      </c>
      <c r="AB133" s="28" t="e">
        <f>IF(AND(T133=1,('6. Trigger species (at site)'!G138/('5. Trigger species (global)'!G136)&gt;=0.01),'6. Trigger species (at site)'!C138&gt;9),1,0)</f>
        <v>#DIV/0!</v>
      </c>
      <c r="AC133" s="3" t="e">
        <f>IF(AND(S133=1,('6. Trigger species (at site)'!E138/('5. Trigger species (global)'!I136)&gt;=0.001),'6. Trigger species (at site)'!C138&gt;4,'5. Trigger species (global)'!E136=lookups!$F$3),1,0)</f>
        <v>#DIV/0!</v>
      </c>
      <c r="AD133" s="28" t="e">
        <f>IF(AND(S133=1,('6. Trigger species (at site)'!F138/('5. Trigger species (global)'!H136)&gt;=0.001),'6. Trigger species (at site)'!D138&gt;4,'5. Trigger species (global)'!E136=lookups!$F$3),1,0)</f>
        <v>#DIV/0!</v>
      </c>
      <c r="AE133" s="3" t="e">
        <f>IF(AND(S133=1,('6. Trigger species (at site)'!G138/('5. Trigger species (global)'!G136)&gt;=0.001),'6. Trigger species (at site)'!C138&gt;4,'5. Trigger species (global)'!E136=lookups!$F$3),1,0)</f>
        <v>#DIV/0!</v>
      </c>
      <c r="AF133" s="28" t="e">
        <f>IF(AND(T133=1,('6. Trigger species (at site)'!E138/('5. Trigger species (global)'!I136)&gt;=0.002),'6. Trigger species (at site)'!C138&gt;9,'5. Trigger species (global)'!E136=lookups!$F$3),1,0)</f>
        <v>#DIV/0!</v>
      </c>
      <c r="AG133" s="28" t="e">
        <f>IF(AND(T133=1,('6. Trigger species (at site)'!F138/('5. Trigger species (global)'!H136)&gt;=0.002),'6. Trigger species (at site)'!D138&gt;9,'5. Trigger species (global)'!E136=lookups!$F$3),1,0)</f>
        <v>#DIV/0!</v>
      </c>
      <c r="AH133" s="28" t="e">
        <f>IF(AND(T133=1,('6. Trigger species (at site)'!G138/('5. Trigger species (global)'!G136)&gt;=0.002),'6. Trigger species (at site)'!C138&gt;9,'5. Trigger species (global)'!E136=lookups!$F$3),1,0)</f>
        <v>#DIV/0!</v>
      </c>
      <c r="AI133" s="3" t="e">
        <f>IF(AND(S133=1,('6. Trigger species (at site)'!E138/('5. Trigger species (global)'!I136)&gt;=0.95)),1,0)</f>
        <v>#DIV/0!</v>
      </c>
      <c r="AJ133" s="3" t="e">
        <f>IF(AND(S133=1,('6. Trigger species (at site)'!F138/('5. Trigger species (global)'!H136)&gt;=0.95)),1,0)</f>
        <v>#DIV/0!</v>
      </c>
      <c r="AK133" s="3" t="e">
        <f>IF(AND(S133=1,('6. Trigger species (at site)'!G138/('5. Trigger species (global)'!G136)&gt;=0.95)),1,0)</f>
        <v>#DIV/0!</v>
      </c>
      <c r="AL133" s="3" t="e">
        <f>IF(AND('6. Trigger species (at site)'!E138/('5. Trigger species (global)'!I136)&gt;=0.1,'6. Trigger species (at site)'!C138&gt;9,$R133=1),1,0)</f>
        <v>#DIV/0!</v>
      </c>
      <c r="AM133" s="3" t="e">
        <f>IF(AND('6. Trigger species (at site)'!F138/('5. Trigger species (global)'!H136)&gt;=0.1,'6. Trigger species (at site)'!D138&gt;9,$R133=1),1,0)</f>
        <v>#DIV/0!</v>
      </c>
      <c r="AN133" s="3" t="e">
        <f>IF(AND('6. Trigger species (at site)'!G138/('5. Trigger species (global)'!G136)&gt;=0.1,'6. Trigger species (at site)'!C138&gt;9,R133=1),1,0)</f>
        <v>#DIV/0!</v>
      </c>
      <c r="AO133" s="3" t="e">
        <f>IF(AND('5. Trigger species (global)'!$K136=lookups!$F$3,'6. Trigger species (at site)'!E138/('5. Trigger species (global)'!I136)&gt;=0.01,R133=1),1,0)</f>
        <v>#DIV/0!</v>
      </c>
      <c r="AP133" s="3" t="e">
        <f>IF(AND('5. Trigger species (global)'!$K136=lookups!$F$3,'6. Trigger species (at site)'!F138/('5. Trigger species (global)'!H136)&gt;=0.01,R133=1),1,0)</f>
        <v>#DIV/0!</v>
      </c>
      <c r="AQ133" s="3" t="e">
        <f>IF(AND('5. Trigger species (global)'!$K136=lookups!$F$3,'6. Trigger species (at site)'!G138/('5. Trigger species (global)'!G136)&gt;=0.01,R133=1),1,0)</f>
        <v>#DIV/0!</v>
      </c>
      <c r="AR133" s="3" t="e">
        <f>IF(AND(R133=1,BH133=$O$24,'5. Trigger species (global)'!L136=lookups!$F$3,'6. Trigger species (at site)'!E138/('5. Trigger species (global)'!I136)&gt;=0.005),1,0)</f>
        <v>#N/A</v>
      </c>
      <c r="AS133" s="3" t="e">
        <f>IF(AND(R133=1,BH133=$O$24,'5. Trigger species (global)'!L136=lookups!$F$3,'6. Trigger species (at site)'!F138/('5. Trigger species (global)'!H136)&gt;=0.005),1,0)</f>
        <v>#N/A</v>
      </c>
      <c r="AT133" s="3" t="e">
        <f>IF(AND(R133=1,BH133=$O$24,'5. Trigger species (global)'!L136=lookups!$F$3,'6. Trigger species (at site)'!G138/('5. Trigger species (global)'!G136)&gt;=0.005),1,0)</f>
        <v>#N/A</v>
      </c>
      <c r="AU133" s="3" t="e">
        <f>IF(AND('6. Trigger species (at site)'!C138&gt;=5,BH133=$O$25,'5. Trigger species (global)'!L136=lookups!$F$3),1,0)</f>
        <v>#N/A</v>
      </c>
      <c r="AV133" s="3">
        <f>IF(AND(R133=1,'6. Trigger species (at site)'!Y138=1),1,0)</f>
        <v>0</v>
      </c>
      <c r="AW133" s="3" t="e">
        <f>IF(AND('6. Trigger species (at site)'!Z138=1,'6. Trigger species (at site)'!E138/('5. Trigger species (global)'!I136)&gt;=0.01,'5. Trigger species (global)'!F136=lookups!$H$9),1,0)</f>
        <v>#DIV/0!</v>
      </c>
      <c r="AX133" s="3" t="e">
        <f>IF(AND('6. Trigger species (at site)'!Z138=1,'6. Trigger species (at site)'!F138/('5. Trigger species (global)'!H136)&gt;=0.01,'5. Trigger species (global)'!F136=lookups!$H$9),1,0)</f>
        <v>#DIV/0!</v>
      </c>
      <c r="AY133" s="3" t="e">
        <f>IF(AND('6. Trigger species (at site)'!Z138=1,'6. Trigger species (at site)'!G138/('5. Trigger species (global)'!G136)&gt;=0.01,'5. Trigger species (global)'!F136=lookups!$H$9),1,0)</f>
        <v>#DIV/0!</v>
      </c>
      <c r="AZ133" s="3">
        <f>IF(AND('6. Trigger species (at site)'!Z138=1,'6. Trigger species (at site)'!AA138=1,'5. Trigger species (global)'!F136=lookups!$H$9),1,0)</f>
        <v>0</v>
      </c>
      <c r="BA133" s="3" t="e">
        <f>IF(AND('6. Trigger species (at site)'!L138=lookups!$G$41,'6. Trigger species (at site)'!D138=lookups!$H$9,('6. Trigger species (at site)'!E138/('5. Trigger species (global)'!I136))&gt;=0.1),1,0)</f>
        <v>#DIV/0!</v>
      </c>
      <c r="BB133" s="3" t="e">
        <f>IF(AND('6. Trigger species (at site)'!L138=lookups!$G$41,'6. Trigger species (at site)'!D138=lookups!$H$9,('6. Trigger species (at site)'!F138/('5. Trigger species (global)'!H136))&gt;=0.1),1,0)</f>
        <v>#DIV/0!</v>
      </c>
      <c r="BC133" s="3" t="e">
        <f>IF(AND('6. Trigger species (at site)'!L138=lookups!$G$41,'6. Trigger species (at site)'!D138=lookups!$H$9,('6. Trigger species (at site)'!G138/('5. Trigger species (global)'!G136))&gt;=0.1),1,0)</f>
        <v>#DIV/0!</v>
      </c>
      <c r="BD133" s="3" t="e">
        <f>IF(AND('6. Trigger species (at site)'!L138=lookups!$G$42,'6. Trigger species (at site)'!D138=lookups!$H$9,('6. Trigger species (at site)'!E138/('5. Trigger species (global)'!I136))&gt;=0.1),1,0)</f>
        <v>#DIV/0!</v>
      </c>
      <c r="BE133" s="3" t="e">
        <f>IF(AND('6. Trigger species (at site)'!L138=lookups!$G$42,'6. Trigger species (at site)'!D138=lookups!$H$9,('6. Trigger species (at site)'!F138/('5. Trigger species (global)'!H136))&gt;=0.1),1,0)</f>
        <v>#DIV/0!</v>
      </c>
      <c r="BF133" s="3" t="e">
        <f>IF(AND('6. Trigger species (at site)'!L138=lookups!$G$42,'6. Trigger species (at site)'!D138=lookups!$H$9,('6. Trigger species (at site)'!G138/('5. Trigger species (global)'!G136))&gt;=0.1),1,0)</f>
        <v>#DIV/0!</v>
      </c>
      <c r="BG133" s="3">
        <f>'5. Trigger species (global)'!C136</f>
        <v>0</v>
      </c>
      <c r="BH133" s="3" t="e">
        <f t="shared" si="18"/>
        <v>#N/A</v>
      </c>
    </row>
    <row r="134" spans="1:60" x14ac:dyDescent="0.25">
      <c r="A134" s="3" t="s">
        <v>153</v>
      </c>
      <c r="R134" s="3">
        <f>'6. Trigger species (at site)'!X139</f>
        <v>0</v>
      </c>
      <c r="S134" s="3">
        <f>IF(OR('5. Trigger species (global)'!D137=lookups!$E$43,'5. Trigger species (global)'!D137=lookups!$E$44),1,0)</f>
        <v>0</v>
      </c>
      <c r="T134" s="3">
        <f>IF('5. Trigger species (global)'!D137=lookups!$E$42,1,0)</f>
        <v>0</v>
      </c>
      <c r="U134" s="3">
        <f>IF(AND(S134=1,'5. Trigger species (global)'!$E$5=lookups!$H$3),1,0)</f>
        <v>0</v>
      </c>
      <c r="V134" s="3">
        <f>IF(AND(T134=1,'5. Trigger species (global)'!$E$5=lookups!$H$3),1,0)</f>
        <v>0</v>
      </c>
      <c r="W134" s="3" t="e">
        <f>IF(AND(S134=1,('6. Trigger species (at site)'!E139/(('5. Trigger species (global)'!I137))&gt;=0.005),'6. Trigger species (at site)'!C139&gt;4),1,0)</f>
        <v>#DIV/0!</v>
      </c>
      <c r="X134" s="28" t="e">
        <f>IF(AND(S134=1,('6. Trigger species (at site)'!F139/(('5. Trigger species (global)'!H137))&gt;=0.005),'6. Trigger species (at site)'!C139&gt;4),1,0)</f>
        <v>#DIV/0!</v>
      </c>
      <c r="Y134" s="3" t="e">
        <f>IF(AND(S134=1,('6. Trigger species (at site)'!G139/('5. Trigger species (global)'!G137)&gt;=0.005),'6. Trigger species (at site)'!C139&gt;4),1,0)</f>
        <v>#DIV/0!</v>
      </c>
      <c r="Z134" s="28" t="e">
        <f>IF(AND(T134=1,('6. Trigger species (at site)'!E139/('5. Trigger species (global)'!I137)&gt;=0.01),'6. Trigger species (at site)'!C139&gt;9),1,0)</f>
        <v>#DIV/0!</v>
      </c>
      <c r="AA134" s="28" t="e">
        <f>IF(AND(T134=1,('6. Trigger species (at site)'!F139/('5. Trigger species (global)'!H137)&gt;=0.01),'6. Trigger species (at site)'!C139&gt;9),1,0)</f>
        <v>#DIV/0!</v>
      </c>
      <c r="AB134" s="28" t="e">
        <f>IF(AND(T134=1,('6. Trigger species (at site)'!G139/('5. Trigger species (global)'!G137)&gt;=0.01),'6. Trigger species (at site)'!C139&gt;9),1,0)</f>
        <v>#DIV/0!</v>
      </c>
      <c r="AC134" s="3" t="e">
        <f>IF(AND(S134=1,('6. Trigger species (at site)'!E139/('5. Trigger species (global)'!I137)&gt;=0.001),'6. Trigger species (at site)'!C139&gt;4,'5. Trigger species (global)'!E137=lookups!$F$3),1,0)</f>
        <v>#DIV/0!</v>
      </c>
      <c r="AD134" s="28" t="e">
        <f>IF(AND(S134=1,('6. Trigger species (at site)'!F139/('5. Trigger species (global)'!H137)&gt;=0.001),'6. Trigger species (at site)'!D139&gt;4,'5. Trigger species (global)'!E137=lookups!$F$3),1,0)</f>
        <v>#DIV/0!</v>
      </c>
      <c r="AE134" s="3" t="e">
        <f>IF(AND(S134=1,('6. Trigger species (at site)'!G139/('5. Trigger species (global)'!G137)&gt;=0.001),'6. Trigger species (at site)'!C139&gt;4,'5. Trigger species (global)'!E137=lookups!$F$3),1,0)</f>
        <v>#DIV/0!</v>
      </c>
      <c r="AF134" s="28" t="e">
        <f>IF(AND(T134=1,('6. Trigger species (at site)'!E139/('5. Trigger species (global)'!I137)&gt;=0.002),'6. Trigger species (at site)'!C139&gt;9,'5. Trigger species (global)'!E137=lookups!$F$3),1,0)</f>
        <v>#DIV/0!</v>
      </c>
      <c r="AG134" s="28" t="e">
        <f>IF(AND(T134=1,('6. Trigger species (at site)'!F139/('5. Trigger species (global)'!H137)&gt;=0.002),'6. Trigger species (at site)'!D139&gt;9,'5. Trigger species (global)'!E137=lookups!$F$3),1,0)</f>
        <v>#DIV/0!</v>
      </c>
      <c r="AH134" s="28" t="e">
        <f>IF(AND(T134=1,('6. Trigger species (at site)'!G139/('5. Trigger species (global)'!G137)&gt;=0.002),'6. Trigger species (at site)'!C139&gt;9,'5. Trigger species (global)'!E137=lookups!$F$3),1,0)</f>
        <v>#DIV/0!</v>
      </c>
      <c r="AI134" s="3" t="e">
        <f>IF(AND(S134=1,('6. Trigger species (at site)'!E139/('5. Trigger species (global)'!I137)&gt;=0.95)),1,0)</f>
        <v>#DIV/0!</v>
      </c>
      <c r="AJ134" s="3" t="e">
        <f>IF(AND(S134=1,('6. Trigger species (at site)'!F139/('5. Trigger species (global)'!H137)&gt;=0.95)),1,0)</f>
        <v>#DIV/0!</v>
      </c>
      <c r="AK134" s="3" t="e">
        <f>IF(AND(S134=1,('6. Trigger species (at site)'!G139/('5. Trigger species (global)'!G137)&gt;=0.95)),1,0)</f>
        <v>#DIV/0!</v>
      </c>
      <c r="AL134" s="3" t="e">
        <f>IF(AND('6. Trigger species (at site)'!E139/('5. Trigger species (global)'!I137)&gt;=0.1,'6. Trigger species (at site)'!C139&gt;9,$R134=1),1,0)</f>
        <v>#DIV/0!</v>
      </c>
      <c r="AM134" s="3" t="e">
        <f>IF(AND('6. Trigger species (at site)'!F139/('5. Trigger species (global)'!H137)&gt;=0.1,'6. Trigger species (at site)'!D139&gt;9,$R134=1),1,0)</f>
        <v>#DIV/0!</v>
      </c>
      <c r="AN134" s="3" t="e">
        <f>IF(AND('6. Trigger species (at site)'!G139/('5. Trigger species (global)'!G137)&gt;=0.1,'6. Trigger species (at site)'!C139&gt;9,R134=1),1,0)</f>
        <v>#DIV/0!</v>
      </c>
      <c r="AO134" s="3" t="e">
        <f>IF(AND('5. Trigger species (global)'!$K137=lookups!$F$3,'6. Trigger species (at site)'!E139/('5. Trigger species (global)'!I137)&gt;=0.01,R134=1),1,0)</f>
        <v>#DIV/0!</v>
      </c>
      <c r="AP134" s="3" t="e">
        <f>IF(AND('5. Trigger species (global)'!$K137=lookups!$F$3,'6. Trigger species (at site)'!F139/('5. Trigger species (global)'!H137)&gt;=0.01,R134=1),1,0)</f>
        <v>#DIV/0!</v>
      </c>
      <c r="AQ134" s="3" t="e">
        <f>IF(AND('5. Trigger species (global)'!$K137=lookups!$F$3,'6. Trigger species (at site)'!G139/('5. Trigger species (global)'!G137)&gt;=0.01,R134=1),1,0)</f>
        <v>#DIV/0!</v>
      </c>
      <c r="AR134" s="3" t="e">
        <f>IF(AND(R134=1,BH134=$O$24,'5. Trigger species (global)'!L137=lookups!$F$3,'6. Trigger species (at site)'!E139/('5. Trigger species (global)'!I137)&gt;=0.005),1,0)</f>
        <v>#N/A</v>
      </c>
      <c r="AS134" s="3" t="e">
        <f>IF(AND(R134=1,BH134=$O$24,'5. Trigger species (global)'!L137=lookups!$F$3,'6. Trigger species (at site)'!F139/('5. Trigger species (global)'!H137)&gt;=0.005),1,0)</f>
        <v>#N/A</v>
      </c>
      <c r="AT134" s="3" t="e">
        <f>IF(AND(R134=1,BH134=$O$24,'5. Trigger species (global)'!L137=lookups!$F$3,'6. Trigger species (at site)'!G139/('5. Trigger species (global)'!G137)&gt;=0.005),1,0)</f>
        <v>#N/A</v>
      </c>
      <c r="AU134" s="3" t="e">
        <f>IF(AND('6. Trigger species (at site)'!C139&gt;=5,BH134=$O$25,'5. Trigger species (global)'!L137=lookups!$F$3),1,0)</f>
        <v>#N/A</v>
      </c>
      <c r="AV134" s="3">
        <f>IF(AND(R134=1,'6. Trigger species (at site)'!Y139=1),1,0)</f>
        <v>0</v>
      </c>
      <c r="AW134" s="3" t="e">
        <f>IF(AND('6. Trigger species (at site)'!Z139=1,'6. Trigger species (at site)'!E139/('5. Trigger species (global)'!I137)&gt;=0.01,'5. Trigger species (global)'!F137=lookups!$H$9),1,0)</f>
        <v>#DIV/0!</v>
      </c>
      <c r="AX134" s="3" t="e">
        <f>IF(AND('6. Trigger species (at site)'!Z139=1,'6. Trigger species (at site)'!F139/('5. Trigger species (global)'!H137)&gt;=0.01,'5. Trigger species (global)'!F137=lookups!$H$9),1,0)</f>
        <v>#DIV/0!</v>
      </c>
      <c r="AY134" s="3" t="e">
        <f>IF(AND('6. Trigger species (at site)'!Z139=1,'6. Trigger species (at site)'!G139/('5. Trigger species (global)'!G137)&gt;=0.01,'5. Trigger species (global)'!F137=lookups!$H$9),1,0)</f>
        <v>#DIV/0!</v>
      </c>
      <c r="AZ134" s="3">
        <f>IF(AND('6. Trigger species (at site)'!Z139=1,'6. Trigger species (at site)'!AA139=1,'5. Trigger species (global)'!F137=lookups!$H$9),1,0)</f>
        <v>0</v>
      </c>
      <c r="BA134" s="3" t="e">
        <f>IF(AND('6. Trigger species (at site)'!L139=lookups!$G$41,'6. Trigger species (at site)'!D139=lookups!$H$9,('6. Trigger species (at site)'!E139/('5. Trigger species (global)'!I137))&gt;=0.1),1,0)</f>
        <v>#DIV/0!</v>
      </c>
      <c r="BB134" s="3" t="e">
        <f>IF(AND('6. Trigger species (at site)'!L139=lookups!$G$41,'6. Trigger species (at site)'!D139=lookups!$H$9,('6. Trigger species (at site)'!F139/('5. Trigger species (global)'!H137))&gt;=0.1),1,0)</f>
        <v>#DIV/0!</v>
      </c>
      <c r="BC134" s="3" t="e">
        <f>IF(AND('6. Trigger species (at site)'!L139=lookups!$G$41,'6. Trigger species (at site)'!D139=lookups!$H$9,('6. Trigger species (at site)'!G139/('5. Trigger species (global)'!G137))&gt;=0.1),1,0)</f>
        <v>#DIV/0!</v>
      </c>
      <c r="BD134" s="3" t="e">
        <f>IF(AND('6. Trigger species (at site)'!L139=lookups!$G$42,'6. Trigger species (at site)'!D139=lookups!$H$9,('6. Trigger species (at site)'!E139/('5. Trigger species (global)'!I137))&gt;=0.1),1,0)</f>
        <v>#DIV/0!</v>
      </c>
      <c r="BE134" s="3" t="e">
        <f>IF(AND('6. Trigger species (at site)'!L139=lookups!$G$42,'6. Trigger species (at site)'!D139=lookups!$H$9,('6. Trigger species (at site)'!F139/('5. Trigger species (global)'!H137))&gt;=0.1),1,0)</f>
        <v>#DIV/0!</v>
      </c>
      <c r="BF134" s="3" t="e">
        <f>IF(AND('6. Trigger species (at site)'!L139=lookups!$G$42,'6. Trigger species (at site)'!D139=lookups!$H$9,('6. Trigger species (at site)'!G139/('5. Trigger species (global)'!G137))&gt;=0.1),1,0)</f>
        <v>#DIV/0!</v>
      </c>
      <c r="BG134" s="3">
        <f>'5. Trigger species (global)'!C137</f>
        <v>0</v>
      </c>
      <c r="BH134" s="3" t="e">
        <f t="shared" si="18"/>
        <v>#N/A</v>
      </c>
    </row>
    <row r="135" spans="1:60" x14ac:dyDescent="0.25">
      <c r="A135" s="3" t="s">
        <v>154</v>
      </c>
      <c r="R135" s="3">
        <f>'6. Trigger species (at site)'!X140</f>
        <v>0</v>
      </c>
      <c r="S135" s="3">
        <f>IF(OR('5. Trigger species (global)'!D138=lookups!$E$43,'5. Trigger species (global)'!D138=lookups!$E$44),1,0)</f>
        <v>0</v>
      </c>
      <c r="T135" s="3">
        <f>IF('5. Trigger species (global)'!D138=lookups!$E$42,1,0)</f>
        <v>0</v>
      </c>
      <c r="U135" s="3">
        <f>IF(AND(S135=1,'5. Trigger species (global)'!$E$5=lookups!$H$3),1,0)</f>
        <v>0</v>
      </c>
      <c r="V135" s="3">
        <f>IF(AND(T135=1,'5. Trigger species (global)'!$E$5=lookups!$H$3),1,0)</f>
        <v>0</v>
      </c>
      <c r="W135" s="3" t="e">
        <f>IF(AND(S135=1,('6. Trigger species (at site)'!E140/(('5. Trigger species (global)'!I138))&gt;=0.005),'6. Trigger species (at site)'!C140&gt;4),1,0)</f>
        <v>#DIV/0!</v>
      </c>
      <c r="X135" s="28" t="e">
        <f>IF(AND(S135=1,('6. Trigger species (at site)'!F140/(('5. Trigger species (global)'!H138))&gt;=0.005),'6. Trigger species (at site)'!C140&gt;4),1,0)</f>
        <v>#DIV/0!</v>
      </c>
      <c r="Y135" s="3" t="e">
        <f>IF(AND(S135=1,('6. Trigger species (at site)'!G140/('5. Trigger species (global)'!G138)&gt;=0.005),'6. Trigger species (at site)'!C140&gt;4),1,0)</f>
        <v>#DIV/0!</v>
      </c>
      <c r="Z135" s="28" t="e">
        <f>IF(AND(T135=1,('6. Trigger species (at site)'!E140/('5. Trigger species (global)'!I138)&gt;=0.01),'6. Trigger species (at site)'!C140&gt;9),1,0)</f>
        <v>#DIV/0!</v>
      </c>
      <c r="AA135" s="28" t="e">
        <f>IF(AND(T135=1,('6. Trigger species (at site)'!F140/('5. Trigger species (global)'!H138)&gt;=0.01),'6. Trigger species (at site)'!C140&gt;9),1,0)</f>
        <v>#DIV/0!</v>
      </c>
      <c r="AB135" s="28" t="e">
        <f>IF(AND(T135=1,('6. Trigger species (at site)'!G140/('5. Trigger species (global)'!G138)&gt;=0.01),'6. Trigger species (at site)'!C140&gt;9),1,0)</f>
        <v>#DIV/0!</v>
      </c>
      <c r="AC135" s="3" t="e">
        <f>IF(AND(S135=1,('6. Trigger species (at site)'!E140/('5. Trigger species (global)'!I138)&gt;=0.001),'6. Trigger species (at site)'!C140&gt;4,'5. Trigger species (global)'!E138=lookups!$F$3),1,0)</f>
        <v>#DIV/0!</v>
      </c>
      <c r="AD135" s="28" t="e">
        <f>IF(AND(S135=1,('6. Trigger species (at site)'!F140/('5. Trigger species (global)'!H138)&gt;=0.001),'6. Trigger species (at site)'!D140&gt;4,'5. Trigger species (global)'!E138=lookups!$F$3),1,0)</f>
        <v>#DIV/0!</v>
      </c>
      <c r="AE135" s="3" t="e">
        <f>IF(AND(S135=1,('6. Trigger species (at site)'!G140/('5. Trigger species (global)'!G138)&gt;=0.001),'6. Trigger species (at site)'!C140&gt;4,'5. Trigger species (global)'!E138=lookups!$F$3),1,0)</f>
        <v>#DIV/0!</v>
      </c>
      <c r="AF135" s="28" t="e">
        <f>IF(AND(T135=1,('6. Trigger species (at site)'!E140/('5. Trigger species (global)'!I138)&gt;=0.002),'6. Trigger species (at site)'!C140&gt;9,'5. Trigger species (global)'!E138=lookups!$F$3),1,0)</f>
        <v>#DIV/0!</v>
      </c>
      <c r="AG135" s="28" t="e">
        <f>IF(AND(T135=1,('6. Trigger species (at site)'!F140/('5. Trigger species (global)'!H138)&gt;=0.002),'6. Trigger species (at site)'!D140&gt;9,'5. Trigger species (global)'!E138=lookups!$F$3),1,0)</f>
        <v>#DIV/0!</v>
      </c>
      <c r="AH135" s="28" t="e">
        <f>IF(AND(T135=1,('6. Trigger species (at site)'!G140/('5. Trigger species (global)'!G138)&gt;=0.002),'6. Trigger species (at site)'!C140&gt;9,'5. Trigger species (global)'!E138=lookups!$F$3),1,0)</f>
        <v>#DIV/0!</v>
      </c>
      <c r="AI135" s="3" t="e">
        <f>IF(AND(S135=1,('6. Trigger species (at site)'!E140/('5. Trigger species (global)'!I138)&gt;=0.95)),1,0)</f>
        <v>#DIV/0!</v>
      </c>
      <c r="AJ135" s="3" t="e">
        <f>IF(AND(S135=1,('6. Trigger species (at site)'!F140/('5. Trigger species (global)'!H138)&gt;=0.95)),1,0)</f>
        <v>#DIV/0!</v>
      </c>
      <c r="AK135" s="3" t="e">
        <f>IF(AND(S135=1,('6. Trigger species (at site)'!G140/('5. Trigger species (global)'!G138)&gt;=0.95)),1,0)</f>
        <v>#DIV/0!</v>
      </c>
      <c r="AL135" s="3" t="e">
        <f>IF(AND('6. Trigger species (at site)'!E140/('5. Trigger species (global)'!I138)&gt;=0.1,'6. Trigger species (at site)'!C140&gt;9,$R135=1),1,0)</f>
        <v>#DIV/0!</v>
      </c>
      <c r="AM135" s="3" t="e">
        <f>IF(AND('6. Trigger species (at site)'!F140/('5. Trigger species (global)'!H138)&gt;=0.1,'6. Trigger species (at site)'!D140&gt;9,$R135=1),1,0)</f>
        <v>#DIV/0!</v>
      </c>
      <c r="AN135" s="3" t="e">
        <f>IF(AND('6. Trigger species (at site)'!G140/('5. Trigger species (global)'!G138)&gt;=0.1,'6. Trigger species (at site)'!C140&gt;9,R135=1),1,0)</f>
        <v>#DIV/0!</v>
      </c>
      <c r="AO135" s="3" t="e">
        <f>IF(AND('5. Trigger species (global)'!$K138=lookups!$F$3,'6. Trigger species (at site)'!E140/('5. Trigger species (global)'!I138)&gt;=0.01,R135=1),1,0)</f>
        <v>#DIV/0!</v>
      </c>
      <c r="AP135" s="3" t="e">
        <f>IF(AND('5. Trigger species (global)'!$K138=lookups!$F$3,'6. Trigger species (at site)'!F140/('5. Trigger species (global)'!H138)&gt;=0.01,R135=1),1,0)</f>
        <v>#DIV/0!</v>
      </c>
      <c r="AQ135" s="3" t="e">
        <f>IF(AND('5. Trigger species (global)'!$K138=lookups!$F$3,'6. Trigger species (at site)'!G140/('5. Trigger species (global)'!G138)&gt;=0.01,R135=1),1,0)</f>
        <v>#DIV/0!</v>
      </c>
      <c r="AR135" s="3" t="e">
        <f>IF(AND(R135=1,BH135=$O$24,'5. Trigger species (global)'!L138=lookups!$F$3,'6. Trigger species (at site)'!E140/('5. Trigger species (global)'!I138)&gt;=0.005),1,0)</f>
        <v>#N/A</v>
      </c>
      <c r="AS135" s="3" t="e">
        <f>IF(AND(R135=1,BH135=$O$24,'5. Trigger species (global)'!L138=lookups!$F$3,'6. Trigger species (at site)'!F140/('5. Trigger species (global)'!H138)&gt;=0.005),1,0)</f>
        <v>#N/A</v>
      </c>
      <c r="AT135" s="3" t="e">
        <f>IF(AND(R135=1,BH135=$O$24,'5. Trigger species (global)'!L138=lookups!$F$3,'6. Trigger species (at site)'!G140/('5. Trigger species (global)'!G138)&gt;=0.005),1,0)</f>
        <v>#N/A</v>
      </c>
      <c r="AU135" s="3" t="e">
        <f>IF(AND('6. Trigger species (at site)'!C140&gt;=5,BH135=$O$25,'5. Trigger species (global)'!L138=lookups!$F$3),1,0)</f>
        <v>#N/A</v>
      </c>
      <c r="AV135" s="3">
        <f>IF(AND(R135=1,'6. Trigger species (at site)'!Y140=1),1,0)</f>
        <v>0</v>
      </c>
      <c r="AW135" s="3" t="e">
        <f>IF(AND('6. Trigger species (at site)'!Z140=1,'6. Trigger species (at site)'!E140/('5. Trigger species (global)'!I138)&gt;=0.01,'5. Trigger species (global)'!F138=lookups!$H$9),1,0)</f>
        <v>#DIV/0!</v>
      </c>
      <c r="AX135" s="3" t="e">
        <f>IF(AND('6. Trigger species (at site)'!Z140=1,'6. Trigger species (at site)'!F140/('5. Trigger species (global)'!H138)&gt;=0.01,'5. Trigger species (global)'!F138=lookups!$H$9),1,0)</f>
        <v>#DIV/0!</v>
      </c>
      <c r="AY135" s="3" t="e">
        <f>IF(AND('6. Trigger species (at site)'!Z140=1,'6. Trigger species (at site)'!G140/('5. Trigger species (global)'!G138)&gt;=0.01,'5. Trigger species (global)'!F138=lookups!$H$9),1,0)</f>
        <v>#DIV/0!</v>
      </c>
      <c r="AZ135" s="3">
        <f>IF(AND('6. Trigger species (at site)'!Z140=1,'6. Trigger species (at site)'!AA140=1,'5. Trigger species (global)'!F138=lookups!$H$9),1,0)</f>
        <v>0</v>
      </c>
      <c r="BA135" s="3" t="e">
        <f>IF(AND('6. Trigger species (at site)'!L140=lookups!$G$41,'6. Trigger species (at site)'!D140=lookups!$H$9,('6. Trigger species (at site)'!E140/('5. Trigger species (global)'!I138))&gt;=0.1),1,0)</f>
        <v>#DIV/0!</v>
      </c>
      <c r="BB135" s="3" t="e">
        <f>IF(AND('6. Trigger species (at site)'!L140=lookups!$G$41,'6. Trigger species (at site)'!D140=lookups!$H$9,('6. Trigger species (at site)'!F140/('5. Trigger species (global)'!H138))&gt;=0.1),1,0)</f>
        <v>#DIV/0!</v>
      </c>
      <c r="BC135" s="3" t="e">
        <f>IF(AND('6. Trigger species (at site)'!L140=lookups!$G$41,'6. Trigger species (at site)'!D140=lookups!$H$9,('6. Trigger species (at site)'!G140/('5. Trigger species (global)'!G138))&gt;=0.1),1,0)</f>
        <v>#DIV/0!</v>
      </c>
      <c r="BD135" s="3" t="e">
        <f>IF(AND('6. Trigger species (at site)'!L140=lookups!$G$42,'6. Trigger species (at site)'!D140=lookups!$H$9,('6. Trigger species (at site)'!E140/('5. Trigger species (global)'!I138))&gt;=0.1),1,0)</f>
        <v>#DIV/0!</v>
      </c>
      <c r="BE135" s="3" t="e">
        <f>IF(AND('6. Trigger species (at site)'!L140=lookups!$G$42,'6. Trigger species (at site)'!D140=lookups!$H$9,('6. Trigger species (at site)'!F140/('5. Trigger species (global)'!H138))&gt;=0.1),1,0)</f>
        <v>#DIV/0!</v>
      </c>
      <c r="BF135" s="3" t="e">
        <f>IF(AND('6. Trigger species (at site)'!L140=lookups!$G$42,'6. Trigger species (at site)'!D140=lookups!$H$9,('6. Trigger species (at site)'!G140/('5. Trigger species (global)'!G138))&gt;=0.1),1,0)</f>
        <v>#DIV/0!</v>
      </c>
      <c r="BG135" s="3">
        <f>'5. Trigger species (global)'!C138</f>
        <v>0</v>
      </c>
      <c r="BH135" s="3" t="e">
        <f t="shared" si="18"/>
        <v>#N/A</v>
      </c>
    </row>
    <row r="136" spans="1:60" x14ac:dyDescent="0.25">
      <c r="A136" s="3" t="s">
        <v>155</v>
      </c>
      <c r="R136" s="3">
        <f>'6. Trigger species (at site)'!X141</f>
        <v>0</v>
      </c>
      <c r="S136" s="3">
        <f>IF(OR('5. Trigger species (global)'!D139=lookups!$E$43,'5. Trigger species (global)'!D139=lookups!$E$44),1,0)</f>
        <v>0</v>
      </c>
      <c r="T136" s="3">
        <f>IF('5. Trigger species (global)'!D139=lookups!$E$42,1,0)</f>
        <v>0</v>
      </c>
      <c r="U136" s="3">
        <f>IF(AND(S136=1,'5. Trigger species (global)'!$E$5=lookups!$H$3),1,0)</f>
        <v>0</v>
      </c>
      <c r="V136" s="3">
        <f>IF(AND(T136=1,'5. Trigger species (global)'!$E$5=lookups!$H$3),1,0)</f>
        <v>0</v>
      </c>
      <c r="W136" s="3" t="e">
        <f>IF(AND(S136=1,('6. Trigger species (at site)'!E141/(('5. Trigger species (global)'!I139))&gt;=0.005),'6. Trigger species (at site)'!C141&gt;4),1,0)</f>
        <v>#DIV/0!</v>
      </c>
      <c r="X136" s="28" t="e">
        <f>IF(AND(S136=1,('6. Trigger species (at site)'!F141/(('5. Trigger species (global)'!H139))&gt;=0.005),'6. Trigger species (at site)'!C141&gt;4),1,0)</f>
        <v>#DIV/0!</v>
      </c>
      <c r="Y136" s="3" t="e">
        <f>IF(AND(S136=1,('6. Trigger species (at site)'!G141/('5. Trigger species (global)'!G139)&gt;=0.005),'6. Trigger species (at site)'!C141&gt;4),1,0)</f>
        <v>#DIV/0!</v>
      </c>
      <c r="Z136" s="28" t="e">
        <f>IF(AND(T136=1,('6. Trigger species (at site)'!E141/('5. Trigger species (global)'!I139)&gt;=0.01),'6. Trigger species (at site)'!C141&gt;9),1,0)</f>
        <v>#DIV/0!</v>
      </c>
      <c r="AA136" s="28" t="e">
        <f>IF(AND(T136=1,('6. Trigger species (at site)'!F141/('5. Trigger species (global)'!H139)&gt;=0.01),'6. Trigger species (at site)'!C141&gt;9),1,0)</f>
        <v>#DIV/0!</v>
      </c>
      <c r="AB136" s="28" t="e">
        <f>IF(AND(T136=1,('6. Trigger species (at site)'!G141/('5. Trigger species (global)'!G139)&gt;=0.01),'6. Trigger species (at site)'!C141&gt;9),1,0)</f>
        <v>#DIV/0!</v>
      </c>
      <c r="AC136" s="3" t="e">
        <f>IF(AND(S136=1,('6. Trigger species (at site)'!E141/('5. Trigger species (global)'!I139)&gt;=0.001),'6. Trigger species (at site)'!C141&gt;4,'5. Trigger species (global)'!E139=lookups!$F$3),1,0)</f>
        <v>#DIV/0!</v>
      </c>
      <c r="AD136" s="28" t="e">
        <f>IF(AND(S136=1,('6. Trigger species (at site)'!F141/('5. Trigger species (global)'!H139)&gt;=0.001),'6. Trigger species (at site)'!D141&gt;4,'5. Trigger species (global)'!E139=lookups!$F$3),1,0)</f>
        <v>#DIV/0!</v>
      </c>
      <c r="AE136" s="3" t="e">
        <f>IF(AND(S136=1,('6. Trigger species (at site)'!G141/('5. Trigger species (global)'!G139)&gt;=0.001),'6. Trigger species (at site)'!C141&gt;4,'5. Trigger species (global)'!E139=lookups!$F$3),1,0)</f>
        <v>#DIV/0!</v>
      </c>
      <c r="AF136" s="28" t="e">
        <f>IF(AND(T136=1,('6. Trigger species (at site)'!E141/('5. Trigger species (global)'!I139)&gt;=0.002),'6. Trigger species (at site)'!C141&gt;9,'5. Trigger species (global)'!E139=lookups!$F$3),1,0)</f>
        <v>#DIV/0!</v>
      </c>
      <c r="AG136" s="28" t="e">
        <f>IF(AND(T136=1,('6. Trigger species (at site)'!F141/('5. Trigger species (global)'!H139)&gt;=0.002),'6. Trigger species (at site)'!D141&gt;9,'5. Trigger species (global)'!E139=lookups!$F$3),1,0)</f>
        <v>#DIV/0!</v>
      </c>
      <c r="AH136" s="28" t="e">
        <f>IF(AND(T136=1,('6. Trigger species (at site)'!G141/('5. Trigger species (global)'!G139)&gt;=0.002),'6. Trigger species (at site)'!C141&gt;9,'5. Trigger species (global)'!E139=lookups!$F$3),1,0)</f>
        <v>#DIV/0!</v>
      </c>
      <c r="AI136" s="3" t="e">
        <f>IF(AND(S136=1,('6. Trigger species (at site)'!E141/('5. Trigger species (global)'!I139)&gt;=0.95)),1,0)</f>
        <v>#DIV/0!</v>
      </c>
      <c r="AJ136" s="3" t="e">
        <f>IF(AND(S136=1,('6. Trigger species (at site)'!F141/('5. Trigger species (global)'!H139)&gt;=0.95)),1,0)</f>
        <v>#DIV/0!</v>
      </c>
      <c r="AK136" s="3" t="e">
        <f>IF(AND(S136=1,('6. Trigger species (at site)'!G141/('5. Trigger species (global)'!G139)&gt;=0.95)),1,0)</f>
        <v>#DIV/0!</v>
      </c>
      <c r="AL136" s="3" t="e">
        <f>IF(AND('6. Trigger species (at site)'!E141/('5. Trigger species (global)'!I139)&gt;=0.1,'6. Trigger species (at site)'!C141&gt;9,$R136=1),1,0)</f>
        <v>#DIV/0!</v>
      </c>
      <c r="AM136" s="3" t="e">
        <f>IF(AND('6. Trigger species (at site)'!F141/('5. Trigger species (global)'!H139)&gt;=0.1,'6. Trigger species (at site)'!D141&gt;9,$R136=1),1,0)</f>
        <v>#DIV/0!</v>
      </c>
      <c r="AN136" s="3" t="e">
        <f>IF(AND('6. Trigger species (at site)'!G141/('5. Trigger species (global)'!G139)&gt;=0.1,'6. Trigger species (at site)'!C141&gt;9,R136=1),1,0)</f>
        <v>#DIV/0!</v>
      </c>
      <c r="AO136" s="3" t="e">
        <f>IF(AND('5. Trigger species (global)'!$K139=lookups!$F$3,'6. Trigger species (at site)'!E141/('5. Trigger species (global)'!I139)&gt;=0.01,R136=1),1,0)</f>
        <v>#DIV/0!</v>
      </c>
      <c r="AP136" s="3" t="e">
        <f>IF(AND('5. Trigger species (global)'!$K139=lookups!$F$3,'6. Trigger species (at site)'!F141/('5. Trigger species (global)'!H139)&gt;=0.01,R136=1),1,0)</f>
        <v>#DIV/0!</v>
      </c>
      <c r="AQ136" s="3" t="e">
        <f>IF(AND('5. Trigger species (global)'!$K139=lookups!$F$3,'6. Trigger species (at site)'!G141/('5. Trigger species (global)'!G139)&gt;=0.01,R136=1),1,0)</f>
        <v>#DIV/0!</v>
      </c>
      <c r="AR136" s="3" t="e">
        <f>IF(AND(R136=1,BH136=$O$24,'5. Trigger species (global)'!L139=lookups!$F$3,'6. Trigger species (at site)'!E141/('5. Trigger species (global)'!I139)&gt;=0.005),1,0)</f>
        <v>#N/A</v>
      </c>
      <c r="AS136" s="3" t="e">
        <f>IF(AND(R136=1,BH136=$O$24,'5. Trigger species (global)'!L139=lookups!$F$3,'6. Trigger species (at site)'!F141/('5. Trigger species (global)'!H139)&gt;=0.005),1,0)</f>
        <v>#N/A</v>
      </c>
      <c r="AT136" s="3" t="e">
        <f>IF(AND(R136=1,BH136=$O$24,'5. Trigger species (global)'!L139=lookups!$F$3,'6. Trigger species (at site)'!G141/('5. Trigger species (global)'!G139)&gt;=0.005),1,0)</f>
        <v>#N/A</v>
      </c>
      <c r="AU136" s="3" t="e">
        <f>IF(AND('6. Trigger species (at site)'!C141&gt;=5,BH136=$O$25,'5. Trigger species (global)'!L139=lookups!$F$3),1,0)</f>
        <v>#N/A</v>
      </c>
      <c r="AV136" s="3">
        <f>IF(AND(R136=1,'6. Trigger species (at site)'!Y141=1),1,0)</f>
        <v>0</v>
      </c>
      <c r="AW136" s="3" t="e">
        <f>IF(AND('6. Trigger species (at site)'!Z141=1,'6. Trigger species (at site)'!E141/('5. Trigger species (global)'!I139)&gt;=0.01,'5. Trigger species (global)'!F139=lookups!$H$9),1,0)</f>
        <v>#DIV/0!</v>
      </c>
      <c r="AX136" s="3" t="e">
        <f>IF(AND('6. Trigger species (at site)'!Z141=1,'6. Trigger species (at site)'!F141/('5. Trigger species (global)'!H139)&gt;=0.01,'5. Trigger species (global)'!F139=lookups!$H$9),1,0)</f>
        <v>#DIV/0!</v>
      </c>
      <c r="AY136" s="3" t="e">
        <f>IF(AND('6. Trigger species (at site)'!Z141=1,'6. Trigger species (at site)'!G141/('5. Trigger species (global)'!G139)&gt;=0.01,'5. Trigger species (global)'!F139=lookups!$H$9),1,0)</f>
        <v>#DIV/0!</v>
      </c>
      <c r="AZ136" s="3">
        <f>IF(AND('6. Trigger species (at site)'!Z141=1,'6. Trigger species (at site)'!AA141=1,'5. Trigger species (global)'!F139=lookups!$H$9),1,0)</f>
        <v>0</v>
      </c>
      <c r="BA136" s="3" t="e">
        <f>IF(AND('6. Trigger species (at site)'!L141=lookups!$G$41,'6. Trigger species (at site)'!D141=lookups!$H$9,('6. Trigger species (at site)'!E141/('5. Trigger species (global)'!I139))&gt;=0.1),1,0)</f>
        <v>#DIV/0!</v>
      </c>
      <c r="BB136" s="3" t="e">
        <f>IF(AND('6. Trigger species (at site)'!L141=lookups!$G$41,'6. Trigger species (at site)'!D141=lookups!$H$9,('6. Trigger species (at site)'!F141/('5. Trigger species (global)'!H139))&gt;=0.1),1,0)</f>
        <v>#DIV/0!</v>
      </c>
      <c r="BC136" s="3" t="e">
        <f>IF(AND('6. Trigger species (at site)'!L141=lookups!$G$41,'6. Trigger species (at site)'!D141=lookups!$H$9,('6. Trigger species (at site)'!G141/('5. Trigger species (global)'!G139))&gt;=0.1),1,0)</f>
        <v>#DIV/0!</v>
      </c>
      <c r="BD136" s="3" t="e">
        <f>IF(AND('6. Trigger species (at site)'!L141=lookups!$G$42,'6. Trigger species (at site)'!D141=lookups!$H$9,('6. Trigger species (at site)'!E141/('5. Trigger species (global)'!I139))&gt;=0.1),1,0)</f>
        <v>#DIV/0!</v>
      </c>
      <c r="BE136" s="3" t="e">
        <f>IF(AND('6. Trigger species (at site)'!L141=lookups!$G$42,'6. Trigger species (at site)'!D141=lookups!$H$9,('6. Trigger species (at site)'!F141/('5. Trigger species (global)'!H139))&gt;=0.1),1,0)</f>
        <v>#DIV/0!</v>
      </c>
      <c r="BF136" s="3" t="e">
        <f>IF(AND('6. Trigger species (at site)'!L141=lookups!$G$42,'6. Trigger species (at site)'!D141=lookups!$H$9,('6. Trigger species (at site)'!G141/('5. Trigger species (global)'!G139))&gt;=0.1),1,0)</f>
        <v>#DIV/0!</v>
      </c>
      <c r="BG136" s="3">
        <f>'5. Trigger species (global)'!C139</f>
        <v>0</v>
      </c>
      <c r="BH136" s="3" t="e">
        <f t="shared" si="18"/>
        <v>#N/A</v>
      </c>
    </row>
    <row r="137" spans="1:60" x14ac:dyDescent="0.25">
      <c r="A137" s="3" t="s">
        <v>156</v>
      </c>
      <c r="R137" s="3">
        <f>'6. Trigger species (at site)'!X142</f>
        <v>0</v>
      </c>
      <c r="S137" s="3">
        <f>IF(OR('5. Trigger species (global)'!D140=lookups!$E$43,'5. Trigger species (global)'!D140=lookups!$E$44),1,0)</f>
        <v>0</v>
      </c>
      <c r="T137" s="3">
        <f>IF('5. Trigger species (global)'!D140=lookups!$E$42,1,0)</f>
        <v>0</v>
      </c>
      <c r="U137" s="3">
        <f>IF(AND(S137=1,'5. Trigger species (global)'!$E$5=lookups!$H$3),1,0)</f>
        <v>0</v>
      </c>
      <c r="V137" s="3">
        <f>IF(AND(T137=1,'5. Trigger species (global)'!$E$5=lookups!$H$3),1,0)</f>
        <v>0</v>
      </c>
      <c r="W137" s="3" t="e">
        <f>IF(AND(S137=1,('6. Trigger species (at site)'!E142/(('5. Trigger species (global)'!I140))&gt;=0.005),'6. Trigger species (at site)'!C142&gt;4),1,0)</f>
        <v>#DIV/0!</v>
      </c>
      <c r="X137" s="28" t="e">
        <f>IF(AND(S137=1,('6. Trigger species (at site)'!F142/(('5. Trigger species (global)'!H140))&gt;=0.005),'6. Trigger species (at site)'!C142&gt;4),1,0)</f>
        <v>#DIV/0!</v>
      </c>
      <c r="Y137" s="3" t="e">
        <f>IF(AND(S137=1,('6. Trigger species (at site)'!G142/('5. Trigger species (global)'!G140)&gt;=0.005),'6. Trigger species (at site)'!C142&gt;4),1,0)</f>
        <v>#DIV/0!</v>
      </c>
      <c r="Z137" s="28" t="e">
        <f>IF(AND(T137=1,('6. Trigger species (at site)'!E142/('5. Trigger species (global)'!I140)&gt;=0.01),'6. Trigger species (at site)'!C142&gt;9),1,0)</f>
        <v>#DIV/0!</v>
      </c>
      <c r="AA137" s="28" t="e">
        <f>IF(AND(T137=1,('6. Trigger species (at site)'!F142/('5. Trigger species (global)'!H140)&gt;=0.01),'6. Trigger species (at site)'!C142&gt;9),1,0)</f>
        <v>#DIV/0!</v>
      </c>
      <c r="AB137" s="28" t="e">
        <f>IF(AND(T137=1,('6. Trigger species (at site)'!G142/('5. Trigger species (global)'!G140)&gt;=0.01),'6. Trigger species (at site)'!C142&gt;9),1,0)</f>
        <v>#DIV/0!</v>
      </c>
      <c r="AC137" s="3" t="e">
        <f>IF(AND(S137=1,('6. Trigger species (at site)'!E142/('5. Trigger species (global)'!I140)&gt;=0.001),'6. Trigger species (at site)'!C142&gt;4,'5. Trigger species (global)'!E140=lookups!$F$3),1,0)</f>
        <v>#DIV/0!</v>
      </c>
      <c r="AD137" s="28" t="e">
        <f>IF(AND(S137=1,('6. Trigger species (at site)'!F142/('5. Trigger species (global)'!H140)&gt;=0.001),'6. Trigger species (at site)'!D142&gt;4,'5. Trigger species (global)'!E140=lookups!$F$3),1,0)</f>
        <v>#DIV/0!</v>
      </c>
      <c r="AE137" s="3" t="e">
        <f>IF(AND(S137=1,('6. Trigger species (at site)'!G142/('5. Trigger species (global)'!G140)&gt;=0.001),'6. Trigger species (at site)'!C142&gt;4,'5. Trigger species (global)'!E140=lookups!$F$3),1,0)</f>
        <v>#DIV/0!</v>
      </c>
      <c r="AF137" s="28" t="e">
        <f>IF(AND(T137=1,('6. Trigger species (at site)'!E142/('5. Trigger species (global)'!I140)&gt;=0.002),'6. Trigger species (at site)'!C142&gt;9,'5. Trigger species (global)'!E140=lookups!$F$3),1,0)</f>
        <v>#DIV/0!</v>
      </c>
      <c r="AG137" s="28" t="e">
        <f>IF(AND(T137=1,('6. Trigger species (at site)'!F142/('5. Trigger species (global)'!H140)&gt;=0.002),'6. Trigger species (at site)'!D142&gt;9,'5. Trigger species (global)'!E140=lookups!$F$3),1,0)</f>
        <v>#DIV/0!</v>
      </c>
      <c r="AH137" s="28" t="e">
        <f>IF(AND(T137=1,('6. Trigger species (at site)'!G142/('5. Trigger species (global)'!G140)&gt;=0.002),'6. Trigger species (at site)'!C142&gt;9,'5. Trigger species (global)'!E140=lookups!$F$3),1,0)</f>
        <v>#DIV/0!</v>
      </c>
      <c r="AI137" s="3" t="e">
        <f>IF(AND(S137=1,('6. Trigger species (at site)'!E142/('5. Trigger species (global)'!I140)&gt;=0.95)),1,0)</f>
        <v>#DIV/0!</v>
      </c>
      <c r="AJ137" s="3" t="e">
        <f>IF(AND(S137=1,('6. Trigger species (at site)'!F142/('5. Trigger species (global)'!H140)&gt;=0.95)),1,0)</f>
        <v>#DIV/0!</v>
      </c>
      <c r="AK137" s="3" t="e">
        <f>IF(AND(S137=1,('6. Trigger species (at site)'!G142/('5. Trigger species (global)'!G140)&gt;=0.95)),1,0)</f>
        <v>#DIV/0!</v>
      </c>
      <c r="AL137" s="3" t="e">
        <f>IF(AND('6. Trigger species (at site)'!E142/('5. Trigger species (global)'!I140)&gt;=0.1,'6. Trigger species (at site)'!C142&gt;9,$R137=1),1,0)</f>
        <v>#DIV/0!</v>
      </c>
      <c r="AM137" s="3" t="e">
        <f>IF(AND('6. Trigger species (at site)'!F142/('5. Trigger species (global)'!H140)&gt;=0.1,'6. Trigger species (at site)'!D142&gt;9,$R137=1),1,0)</f>
        <v>#DIV/0!</v>
      </c>
      <c r="AN137" s="3" t="e">
        <f>IF(AND('6. Trigger species (at site)'!G142/('5. Trigger species (global)'!G140)&gt;=0.1,'6. Trigger species (at site)'!C142&gt;9,R137=1),1,0)</f>
        <v>#DIV/0!</v>
      </c>
      <c r="AO137" s="3" t="e">
        <f>IF(AND('5. Trigger species (global)'!$K140=lookups!$F$3,'6. Trigger species (at site)'!E142/('5. Trigger species (global)'!I140)&gt;=0.01,R137=1),1,0)</f>
        <v>#DIV/0!</v>
      </c>
      <c r="AP137" s="3" t="e">
        <f>IF(AND('5. Trigger species (global)'!$K140=lookups!$F$3,'6. Trigger species (at site)'!F142/('5. Trigger species (global)'!H140)&gt;=0.01,R137=1),1,0)</f>
        <v>#DIV/0!</v>
      </c>
      <c r="AQ137" s="3" t="e">
        <f>IF(AND('5. Trigger species (global)'!$K140=lookups!$F$3,'6. Trigger species (at site)'!G142/('5. Trigger species (global)'!G140)&gt;=0.01,R137=1),1,0)</f>
        <v>#DIV/0!</v>
      </c>
      <c r="AR137" s="3" t="e">
        <f>IF(AND(R137=1,BH137=$O$24,'5. Trigger species (global)'!L140=lookups!$F$3,'6. Trigger species (at site)'!E142/('5. Trigger species (global)'!I140)&gt;=0.005),1,0)</f>
        <v>#N/A</v>
      </c>
      <c r="AS137" s="3" t="e">
        <f>IF(AND(R137=1,BH137=$O$24,'5. Trigger species (global)'!L140=lookups!$F$3,'6. Trigger species (at site)'!F142/('5. Trigger species (global)'!H140)&gt;=0.005),1,0)</f>
        <v>#N/A</v>
      </c>
      <c r="AT137" s="3" t="e">
        <f>IF(AND(R137=1,BH137=$O$24,'5. Trigger species (global)'!L140=lookups!$F$3,'6. Trigger species (at site)'!G142/('5. Trigger species (global)'!G140)&gt;=0.005),1,0)</f>
        <v>#N/A</v>
      </c>
      <c r="AU137" s="3" t="e">
        <f>IF(AND('6. Trigger species (at site)'!C142&gt;=5,BH137=$O$25,'5. Trigger species (global)'!L140=lookups!$F$3),1,0)</f>
        <v>#N/A</v>
      </c>
      <c r="AV137" s="3">
        <f>IF(AND(R137=1,'6. Trigger species (at site)'!Y142=1),1,0)</f>
        <v>0</v>
      </c>
      <c r="AW137" s="3" t="e">
        <f>IF(AND('6. Trigger species (at site)'!Z142=1,'6. Trigger species (at site)'!E142/('5. Trigger species (global)'!I140)&gt;=0.01,'5. Trigger species (global)'!F140=lookups!$H$9),1,0)</f>
        <v>#DIV/0!</v>
      </c>
      <c r="AX137" s="3" t="e">
        <f>IF(AND('6. Trigger species (at site)'!Z142=1,'6. Trigger species (at site)'!F142/('5. Trigger species (global)'!H140)&gt;=0.01,'5. Trigger species (global)'!F140=lookups!$H$9),1,0)</f>
        <v>#DIV/0!</v>
      </c>
      <c r="AY137" s="3" t="e">
        <f>IF(AND('6. Trigger species (at site)'!Z142=1,'6. Trigger species (at site)'!G142/('5. Trigger species (global)'!G140)&gt;=0.01,'5. Trigger species (global)'!F140=lookups!$H$9),1,0)</f>
        <v>#DIV/0!</v>
      </c>
      <c r="AZ137" s="3">
        <f>IF(AND('6. Trigger species (at site)'!Z142=1,'6. Trigger species (at site)'!AA142=1,'5. Trigger species (global)'!F140=lookups!$H$9),1,0)</f>
        <v>0</v>
      </c>
      <c r="BA137" s="3" t="e">
        <f>IF(AND('6. Trigger species (at site)'!L142=lookups!$G$41,'6. Trigger species (at site)'!D142=lookups!$H$9,('6. Trigger species (at site)'!E142/('5. Trigger species (global)'!I140))&gt;=0.1),1,0)</f>
        <v>#DIV/0!</v>
      </c>
      <c r="BB137" s="3" t="e">
        <f>IF(AND('6. Trigger species (at site)'!L142=lookups!$G$41,'6. Trigger species (at site)'!D142=lookups!$H$9,('6. Trigger species (at site)'!F142/('5. Trigger species (global)'!H140))&gt;=0.1),1,0)</f>
        <v>#DIV/0!</v>
      </c>
      <c r="BC137" s="3" t="e">
        <f>IF(AND('6. Trigger species (at site)'!L142=lookups!$G$41,'6. Trigger species (at site)'!D142=lookups!$H$9,('6. Trigger species (at site)'!G142/('5. Trigger species (global)'!G140))&gt;=0.1),1,0)</f>
        <v>#DIV/0!</v>
      </c>
      <c r="BD137" s="3" t="e">
        <f>IF(AND('6. Trigger species (at site)'!L142=lookups!$G$42,'6. Trigger species (at site)'!D142=lookups!$H$9,('6. Trigger species (at site)'!E142/('5. Trigger species (global)'!I140))&gt;=0.1),1,0)</f>
        <v>#DIV/0!</v>
      </c>
      <c r="BE137" s="3" t="e">
        <f>IF(AND('6. Trigger species (at site)'!L142=lookups!$G$42,'6. Trigger species (at site)'!D142=lookups!$H$9,('6. Trigger species (at site)'!F142/('5. Trigger species (global)'!H140))&gt;=0.1),1,0)</f>
        <v>#DIV/0!</v>
      </c>
      <c r="BF137" s="3" t="e">
        <f>IF(AND('6. Trigger species (at site)'!L142=lookups!$G$42,'6. Trigger species (at site)'!D142=lookups!$H$9,('6. Trigger species (at site)'!G142/('5. Trigger species (global)'!G140))&gt;=0.1),1,0)</f>
        <v>#DIV/0!</v>
      </c>
      <c r="BG137" s="3">
        <f>'5. Trigger species (global)'!C140</f>
        <v>0</v>
      </c>
      <c r="BH137" s="3" t="e">
        <f t="shared" si="18"/>
        <v>#N/A</v>
      </c>
    </row>
    <row r="138" spans="1:60" x14ac:dyDescent="0.25">
      <c r="A138" s="3" t="s">
        <v>269</v>
      </c>
      <c r="R138" s="3">
        <f>'6. Trigger species (at site)'!X143</f>
        <v>0</v>
      </c>
      <c r="S138" s="3">
        <f>IF(OR('5. Trigger species (global)'!D141=lookups!$E$43,'5. Trigger species (global)'!D141=lookups!$E$44),1,0)</f>
        <v>0</v>
      </c>
      <c r="T138" s="3">
        <f>IF('5. Trigger species (global)'!D141=lookups!$E$42,1,0)</f>
        <v>0</v>
      </c>
      <c r="U138" s="3">
        <f>IF(AND(S138=1,'5. Trigger species (global)'!$E$5=lookups!$H$3),1,0)</f>
        <v>0</v>
      </c>
      <c r="V138" s="3">
        <f>IF(AND(T138=1,'5. Trigger species (global)'!$E$5=lookups!$H$3),1,0)</f>
        <v>0</v>
      </c>
      <c r="W138" s="3" t="e">
        <f>IF(AND(S138=1,('6. Trigger species (at site)'!E143/(('5. Trigger species (global)'!I141))&gt;=0.005),'6. Trigger species (at site)'!C143&gt;4),1,0)</f>
        <v>#DIV/0!</v>
      </c>
      <c r="X138" s="28" t="e">
        <f>IF(AND(S138=1,('6. Trigger species (at site)'!F143/(('5. Trigger species (global)'!H141))&gt;=0.005),'6. Trigger species (at site)'!C143&gt;4),1,0)</f>
        <v>#DIV/0!</v>
      </c>
      <c r="Y138" s="3" t="e">
        <f>IF(AND(S138=1,('6. Trigger species (at site)'!G143/('5. Trigger species (global)'!G141)&gt;=0.005),'6. Trigger species (at site)'!C143&gt;4),1,0)</f>
        <v>#DIV/0!</v>
      </c>
      <c r="Z138" s="28" t="e">
        <f>IF(AND(T138=1,('6. Trigger species (at site)'!E143/('5. Trigger species (global)'!I141)&gt;=0.01),'6. Trigger species (at site)'!C143&gt;9),1,0)</f>
        <v>#DIV/0!</v>
      </c>
      <c r="AA138" s="28" t="e">
        <f>IF(AND(T138=1,('6. Trigger species (at site)'!F143/('5. Trigger species (global)'!H141)&gt;=0.01),'6. Trigger species (at site)'!C143&gt;9),1,0)</f>
        <v>#DIV/0!</v>
      </c>
      <c r="AB138" s="28" t="e">
        <f>IF(AND(T138=1,('6. Trigger species (at site)'!G143/('5. Trigger species (global)'!G141)&gt;=0.01),'6. Trigger species (at site)'!C143&gt;9),1,0)</f>
        <v>#DIV/0!</v>
      </c>
      <c r="AC138" s="3" t="e">
        <f>IF(AND(S138=1,('6. Trigger species (at site)'!E143/('5. Trigger species (global)'!I141)&gt;=0.001),'6. Trigger species (at site)'!C143&gt;4,'5. Trigger species (global)'!E141=lookups!$F$3),1,0)</f>
        <v>#DIV/0!</v>
      </c>
      <c r="AD138" s="28" t="e">
        <f>IF(AND(S138=1,('6. Trigger species (at site)'!F143/('5. Trigger species (global)'!H141)&gt;=0.001),'6. Trigger species (at site)'!D143&gt;4,'5. Trigger species (global)'!E141=lookups!$F$3),1,0)</f>
        <v>#DIV/0!</v>
      </c>
      <c r="AE138" s="3" t="e">
        <f>IF(AND(S138=1,('6. Trigger species (at site)'!G143/('5. Trigger species (global)'!G141)&gt;=0.001),'6. Trigger species (at site)'!C143&gt;4,'5. Trigger species (global)'!E141=lookups!$F$3),1,0)</f>
        <v>#DIV/0!</v>
      </c>
      <c r="AF138" s="28" t="e">
        <f>IF(AND(T138=1,('6. Trigger species (at site)'!E143/('5. Trigger species (global)'!I141)&gt;=0.002),'6. Trigger species (at site)'!C143&gt;9,'5. Trigger species (global)'!E141=lookups!$F$3),1,0)</f>
        <v>#DIV/0!</v>
      </c>
      <c r="AG138" s="28" t="e">
        <f>IF(AND(T138=1,('6. Trigger species (at site)'!F143/('5. Trigger species (global)'!H141)&gt;=0.002),'6. Trigger species (at site)'!D143&gt;9,'5. Trigger species (global)'!E141=lookups!$F$3),1,0)</f>
        <v>#DIV/0!</v>
      </c>
      <c r="AH138" s="28" t="e">
        <f>IF(AND(T138=1,('6. Trigger species (at site)'!G143/('5. Trigger species (global)'!G141)&gt;=0.002),'6. Trigger species (at site)'!C143&gt;9,'5. Trigger species (global)'!E141=lookups!$F$3),1,0)</f>
        <v>#DIV/0!</v>
      </c>
      <c r="AI138" s="3" t="e">
        <f>IF(AND(S138=1,('6. Trigger species (at site)'!E143/('5. Trigger species (global)'!I141)&gt;=0.95)),1,0)</f>
        <v>#DIV/0!</v>
      </c>
      <c r="AJ138" s="3" t="e">
        <f>IF(AND(S138=1,('6. Trigger species (at site)'!F143/('5. Trigger species (global)'!H141)&gt;=0.95)),1,0)</f>
        <v>#DIV/0!</v>
      </c>
      <c r="AK138" s="3" t="e">
        <f>IF(AND(S138=1,('6. Trigger species (at site)'!G143/('5. Trigger species (global)'!G141)&gt;=0.95)),1,0)</f>
        <v>#DIV/0!</v>
      </c>
      <c r="AL138" s="3" t="e">
        <f>IF(AND('6. Trigger species (at site)'!E143/('5. Trigger species (global)'!I141)&gt;=0.1,'6. Trigger species (at site)'!C143&gt;9,$R138=1),1,0)</f>
        <v>#DIV/0!</v>
      </c>
      <c r="AM138" s="3" t="e">
        <f>IF(AND('6. Trigger species (at site)'!F143/('5. Trigger species (global)'!H141)&gt;=0.1,'6. Trigger species (at site)'!D143&gt;9,$R138=1),1,0)</f>
        <v>#DIV/0!</v>
      </c>
      <c r="AN138" s="3" t="e">
        <f>IF(AND('6. Trigger species (at site)'!G143/('5. Trigger species (global)'!G141)&gt;=0.1,'6. Trigger species (at site)'!C143&gt;9,R138=1),1,0)</f>
        <v>#DIV/0!</v>
      </c>
      <c r="AO138" s="3" t="e">
        <f>IF(AND('5. Trigger species (global)'!$K141=lookups!$F$3,'6. Trigger species (at site)'!E143/('5. Trigger species (global)'!I141)&gt;=0.01,R138=1),1,0)</f>
        <v>#DIV/0!</v>
      </c>
      <c r="AP138" s="3" t="e">
        <f>IF(AND('5. Trigger species (global)'!$K141=lookups!$F$3,'6. Trigger species (at site)'!F143/('5. Trigger species (global)'!H141)&gt;=0.01,R138=1),1,0)</f>
        <v>#DIV/0!</v>
      </c>
      <c r="AQ138" s="3" t="e">
        <f>IF(AND('5. Trigger species (global)'!$K141=lookups!$F$3,'6. Trigger species (at site)'!G143/('5. Trigger species (global)'!G141)&gt;=0.01,R138=1),1,0)</f>
        <v>#DIV/0!</v>
      </c>
      <c r="AR138" s="3" t="e">
        <f>IF(AND(R138=1,BH138=$O$24,'5. Trigger species (global)'!L141=lookups!$F$3,'6. Trigger species (at site)'!E143/('5. Trigger species (global)'!I141)&gt;=0.005),1,0)</f>
        <v>#N/A</v>
      </c>
      <c r="AS138" s="3" t="e">
        <f>IF(AND(R138=1,BH138=$O$24,'5. Trigger species (global)'!L141=lookups!$F$3,'6. Trigger species (at site)'!F143/('5. Trigger species (global)'!H141)&gt;=0.005),1,0)</f>
        <v>#N/A</v>
      </c>
      <c r="AT138" s="3" t="e">
        <f>IF(AND(R138=1,BH138=$O$24,'5. Trigger species (global)'!L141=lookups!$F$3,'6. Trigger species (at site)'!G143/('5. Trigger species (global)'!G141)&gt;=0.005),1,0)</f>
        <v>#N/A</v>
      </c>
      <c r="AU138" s="3" t="e">
        <f>IF(AND('6. Trigger species (at site)'!C143&gt;=5,BH138=$O$25,'5. Trigger species (global)'!L141=lookups!$F$3),1,0)</f>
        <v>#N/A</v>
      </c>
      <c r="AV138" s="3">
        <f>IF(AND(R138=1,'6. Trigger species (at site)'!Y143=1),1,0)</f>
        <v>0</v>
      </c>
      <c r="AW138" s="3" t="e">
        <f>IF(AND('6. Trigger species (at site)'!Z143=1,'6. Trigger species (at site)'!E143/('5. Trigger species (global)'!I141)&gt;=0.01,'5. Trigger species (global)'!F141=lookups!$H$9),1,0)</f>
        <v>#DIV/0!</v>
      </c>
      <c r="AX138" s="3" t="e">
        <f>IF(AND('6. Trigger species (at site)'!Z143=1,'6. Trigger species (at site)'!F143/('5. Trigger species (global)'!H141)&gt;=0.01,'5. Trigger species (global)'!F141=lookups!$H$9),1,0)</f>
        <v>#DIV/0!</v>
      </c>
      <c r="AY138" s="3" t="e">
        <f>IF(AND('6. Trigger species (at site)'!Z143=1,'6. Trigger species (at site)'!G143/('5. Trigger species (global)'!G141)&gt;=0.01,'5. Trigger species (global)'!F141=lookups!$H$9),1,0)</f>
        <v>#DIV/0!</v>
      </c>
      <c r="AZ138" s="3">
        <f>IF(AND('6. Trigger species (at site)'!Z143=1,'6. Trigger species (at site)'!AA143=1,'5. Trigger species (global)'!F141=lookups!$H$9),1,0)</f>
        <v>0</v>
      </c>
      <c r="BA138" s="3" t="e">
        <f>IF(AND('6. Trigger species (at site)'!L143=lookups!$G$41,'6. Trigger species (at site)'!D143=lookups!$H$9,('6. Trigger species (at site)'!E143/('5. Trigger species (global)'!I141))&gt;=0.1),1,0)</f>
        <v>#DIV/0!</v>
      </c>
      <c r="BB138" s="3" t="e">
        <f>IF(AND('6. Trigger species (at site)'!L143=lookups!$G$41,'6. Trigger species (at site)'!D143=lookups!$H$9,('6. Trigger species (at site)'!F143/('5. Trigger species (global)'!H141))&gt;=0.1),1,0)</f>
        <v>#DIV/0!</v>
      </c>
      <c r="BC138" s="3" t="e">
        <f>IF(AND('6. Trigger species (at site)'!L143=lookups!$G$41,'6. Trigger species (at site)'!D143=lookups!$H$9,('6. Trigger species (at site)'!G143/('5. Trigger species (global)'!G141))&gt;=0.1),1,0)</f>
        <v>#DIV/0!</v>
      </c>
      <c r="BD138" s="3" t="e">
        <f>IF(AND('6. Trigger species (at site)'!L143=lookups!$G$42,'6. Trigger species (at site)'!D143=lookups!$H$9,('6. Trigger species (at site)'!E143/('5. Trigger species (global)'!I141))&gt;=0.1),1,0)</f>
        <v>#DIV/0!</v>
      </c>
      <c r="BE138" s="3" t="e">
        <f>IF(AND('6. Trigger species (at site)'!L143=lookups!$G$42,'6. Trigger species (at site)'!D143=lookups!$H$9,('6. Trigger species (at site)'!F143/('5. Trigger species (global)'!H141))&gt;=0.1),1,0)</f>
        <v>#DIV/0!</v>
      </c>
      <c r="BF138" s="3" t="e">
        <f>IF(AND('6. Trigger species (at site)'!L143=lookups!$G$42,'6. Trigger species (at site)'!D143=lookups!$H$9,('6. Trigger species (at site)'!G143/('5. Trigger species (global)'!G141))&gt;=0.1),1,0)</f>
        <v>#DIV/0!</v>
      </c>
      <c r="BG138" s="3">
        <f>'5. Trigger species (global)'!C141</f>
        <v>0</v>
      </c>
      <c r="BH138" s="3" t="e">
        <f t="shared" si="18"/>
        <v>#N/A</v>
      </c>
    </row>
    <row r="139" spans="1:60" x14ac:dyDescent="0.25">
      <c r="A139" s="3" t="s">
        <v>157</v>
      </c>
      <c r="R139" s="3">
        <f>'6. Trigger species (at site)'!X144</f>
        <v>0</v>
      </c>
      <c r="S139" s="3">
        <f>IF(OR('5. Trigger species (global)'!D142=lookups!$E$43,'5. Trigger species (global)'!D142=lookups!$E$44),1,0)</f>
        <v>0</v>
      </c>
      <c r="T139" s="3">
        <f>IF('5. Trigger species (global)'!D142=lookups!$E$42,1,0)</f>
        <v>0</v>
      </c>
      <c r="U139" s="3">
        <f>IF(AND(S139=1,'5. Trigger species (global)'!$E$5=lookups!$H$3),1,0)</f>
        <v>0</v>
      </c>
      <c r="V139" s="3">
        <f>IF(AND(T139=1,'5. Trigger species (global)'!$E$5=lookups!$H$3),1,0)</f>
        <v>0</v>
      </c>
      <c r="W139" s="3" t="e">
        <f>IF(AND(S139=1,('6. Trigger species (at site)'!E144/(('5. Trigger species (global)'!I142))&gt;=0.005),'6. Trigger species (at site)'!C144&gt;4),1,0)</f>
        <v>#DIV/0!</v>
      </c>
      <c r="X139" s="28" t="e">
        <f>IF(AND(S139=1,('6. Trigger species (at site)'!F144/(('5. Trigger species (global)'!H142))&gt;=0.005),'6. Trigger species (at site)'!C144&gt;4),1,0)</f>
        <v>#DIV/0!</v>
      </c>
      <c r="Y139" s="3" t="e">
        <f>IF(AND(S139=1,('6. Trigger species (at site)'!G144/('5. Trigger species (global)'!G142)&gt;=0.005),'6. Trigger species (at site)'!C144&gt;4),1,0)</f>
        <v>#DIV/0!</v>
      </c>
      <c r="Z139" s="28" t="e">
        <f>IF(AND(T139=1,('6. Trigger species (at site)'!E144/('5. Trigger species (global)'!I142)&gt;=0.01),'6. Trigger species (at site)'!C144&gt;9),1,0)</f>
        <v>#DIV/0!</v>
      </c>
      <c r="AA139" s="28" t="e">
        <f>IF(AND(T139=1,('6. Trigger species (at site)'!F144/('5. Trigger species (global)'!H142)&gt;=0.01),'6. Trigger species (at site)'!C144&gt;9),1,0)</f>
        <v>#DIV/0!</v>
      </c>
      <c r="AB139" s="28" t="e">
        <f>IF(AND(T139=1,('6. Trigger species (at site)'!G144/('5. Trigger species (global)'!G142)&gt;=0.01),'6. Trigger species (at site)'!C144&gt;9),1,0)</f>
        <v>#DIV/0!</v>
      </c>
      <c r="AC139" s="3" t="e">
        <f>IF(AND(S139=1,('6. Trigger species (at site)'!E144/('5. Trigger species (global)'!I142)&gt;=0.001),'6. Trigger species (at site)'!C144&gt;4,'5. Trigger species (global)'!E142=lookups!$F$3),1,0)</f>
        <v>#DIV/0!</v>
      </c>
      <c r="AD139" s="28" t="e">
        <f>IF(AND(S139=1,('6. Trigger species (at site)'!F144/('5. Trigger species (global)'!H142)&gt;=0.001),'6. Trigger species (at site)'!D144&gt;4,'5. Trigger species (global)'!E142=lookups!$F$3),1,0)</f>
        <v>#DIV/0!</v>
      </c>
      <c r="AE139" s="3" t="e">
        <f>IF(AND(S139=1,('6. Trigger species (at site)'!G144/('5. Trigger species (global)'!G142)&gt;=0.001),'6. Trigger species (at site)'!C144&gt;4,'5. Trigger species (global)'!E142=lookups!$F$3),1,0)</f>
        <v>#DIV/0!</v>
      </c>
      <c r="AF139" s="28" t="e">
        <f>IF(AND(T139=1,('6. Trigger species (at site)'!E144/('5. Trigger species (global)'!I142)&gt;=0.002),'6. Trigger species (at site)'!C144&gt;9,'5. Trigger species (global)'!E142=lookups!$F$3),1,0)</f>
        <v>#DIV/0!</v>
      </c>
      <c r="AG139" s="28" t="e">
        <f>IF(AND(T139=1,('6. Trigger species (at site)'!F144/('5. Trigger species (global)'!H142)&gt;=0.002),'6. Trigger species (at site)'!D144&gt;9,'5. Trigger species (global)'!E142=lookups!$F$3),1,0)</f>
        <v>#DIV/0!</v>
      </c>
      <c r="AH139" s="28" t="e">
        <f>IF(AND(T139=1,('6. Trigger species (at site)'!G144/('5. Trigger species (global)'!G142)&gt;=0.002),'6. Trigger species (at site)'!C144&gt;9,'5. Trigger species (global)'!E142=lookups!$F$3),1,0)</f>
        <v>#DIV/0!</v>
      </c>
      <c r="AI139" s="3" t="e">
        <f>IF(AND(S139=1,('6. Trigger species (at site)'!E144/('5. Trigger species (global)'!I142)&gt;=0.95)),1,0)</f>
        <v>#DIV/0!</v>
      </c>
      <c r="AJ139" s="3" t="e">
        <f>IF(AND(S139=1,('6. Trigger species (at site)'!F144/('5. Trigger species (global)'!H142)&gt;=0.95)),1,0)</f>
        <v>#DIV/0!</v>
      </c>
      <c r="AK139" s="3" t="e">
        <f>IF(AND(S139=1,('6. Trigger species (at site)'!G144/('5. Trigger species (global)'!G142)&gt;=0.95)),1,0)</f>
        <v>#DIV/0!</v>
      </c>
      <c r="AL139" s="3" t="e">
        <f>IF(AND('6. Trigger species (at site)'!E144/('5. Trigger species (global)'!I142)&gt;=0.1,'6. Trigger species (at site)'!C144&gt;9,$R139=1),1,0)</f>
        <v>#DIV/0!</v>
      </c>
      <c r="AM139" s="3" t="e">
        <f>IF(AND('6. Trigger species (at site)'!F144/('5. Trigger species (global)'!H142)&gt;=0.1,'6. Trigger species (at site)'!D144&gt;9,$R139=1),1,0)</f>
        <v>#DIV/0!</v>
      </c>
      <c r="AN139" s="3" t="e">
        <f>IF(AND('6. Trigger species (at site)'!G144/('5. Trigger species (global)'!G142)&gt;=0.1,'6. Trigger species (at site)'!C144&gt;9,R139=1),1,0)</f>
        <v>#DIV/0!</v>
      </c>
      <c r="AO139" s="3" t="e">
        <f>IF(AND('5. Trigger species (global)'!$K142=lookups!$F$3,'6. Trigger species (at site)'!E144/('5. Trigger species (global)'!I142)&gt;=0.01,R139=1),1,0)</f>
        <v>#DIV/0!</v>
      </c>
      <c r="AP139" s="3" t="e">
        <f>IF(AND('5. Trigger species (global)'!$K142=lookups!$F$3,'6. Trigger species (at site)'!F144/('5. Trigger species (global)'!H142)&gt;=0.01,R139=1),1,0)</f>
        <v>#DIV/0!</v>
      </c>
      <c r="AQ139" s="3" t="e">
        <f>IF(AND('5. Trigger species (global)'!$K142=lookups!$F$3,'6. Trigger species (at site)'!G144/('5. Trigger species (global)'!G142)&gt;=0.01,R139=1),1,0)</f>
        <v>#DIV/0!</v>
      </c>
      <c r="AR139" s="3" t="e">
        <f>IF(AND(R139=1,BH139=$O$24,'5. Trigger species (global)'!L142=lookups!$F$3,'6. Trigger species (at site)'!E144/('5. Trigger species (global)'!I142)&gt;=0.005),1,0)</f>
        <v>#N/A</v>
      </c>
      <c r="AS139" s="3" t="e">
        <f>IF(AND(R139=1,BH139=$O$24,'5. Trigger species (global)'!L142=lookups!$F$3,'6. Trigger species (at site)'!F144/('5. Trigger species (global)'!H142)&gt;=0.005),1,0)</f>
        <v>#N/A</v>
      </c>
      <c r="AT139" s="3" t="e">
        <f>IF(AND(R139=1,BH139=$O$24,'5. Trigger species (global)'!L142=lookups!$F$3,'6. Trigger species (at site)'!G144/('5. Trigger species (global)'!G142)&gt;=0.005),1,0)</f>
        <v>#N/A</v>
      </c>
      <c r="AU139" s="3" t="e">
        <f>IF(AND('6. Trigger species (at site)'!C144&gt;=5,BH139=$O$25,'5. Trigger species (global)'!L142=lookups!$F$3),1,0)</f>
        <v>#N/A</v>
      </c>
      <c r="AV139" s="3">
        <f>IF(AND(R139=1,'6. Trigger species (at site)'!Y144=1),1,0)</f>
        <v>0</v>
      </c>
      <c r="AW139" s="3" t="e">
        <f>IF(AND('6. Trigger species (at site)'!Z144=1,'6. Trigger species (at site)'!E144/('5. Trigger species (global)'!I142)&gt;=0.01,'5. Trigger species (global)'!F142=lookups!$H$9),1,0)</f>
        <v>#DIV/0!</v>
      </c>
      <c r="AX139" s="3" t="e">
        <f>IF(AND('6. Trigger species (at site)'!Z144=1,'6. Trigger species (at site)'!F144/('5. Trigger species (global)'!H142)&gt;=0.01,'5. Trigger species (global)'!F142=lookups!$H$9),1,0)</f>
        <v>#DIV/0!</v>
      </c>
      <c r="AY139" s="3" t="e">
        <f>IF(AND('6. Trigger species (at site)'!Z144=1,'6. Trigger species (at site)'!G144/('5. Trigger species (global)'!G142)&gt;=0.01,'5. Trigger species (global)'!F142=lookups!$H$9),1,0)</f>
        <v>#DIV/0!</v>
      </c>
      <c r="AZ139" s="3">
        <f>IF(AND('6. Trigger species (at site)'!Z144=1,'6. Trigger species (at site)'!AA144=1,'5. Trigger species (global)'!F142=lookups!$H$9),1,0)</f>
        <v>0</v>
      </c>
      <c r="BA139" s="3" t="e">
        <f>IF(AND('6. Trigger species (at site)'!L144=lookups!$G$41,'6. Trigger species (at site)'!D144=lookups!$H$9,('6. Trigger species (at site)'!E144/('5. Trigger species (global)'!I142))&gt;=0.1),1,0)</f>
        <v>#DIV/0!</v>
      </c>
      <c r="BB139" s="3" t="e">
        <f>IF(AND('6. Trigger species (at site)'!L144=lookups!$G$41,'6. Trigger species (at site)'!D144=lookups!$H$9,('6. Trigger species (at site)'!F144/('5. Trigger species (global)'!H142))&gt;=0.1),1,0)</f>
        <v>#DIV/0!</v>
      </c>
      <c r="BC139" s="3" t="e">
        <f>IF(AND('6. Trigger species (at site)'!L144=lookups!$G$41,'6. Trigger species (at site)'!D144=lookups!$H$9,('6. Trigger species (at site)'!G144/('5. Trigger species (global)'!G142))&gt;=0.1),1,0)</f>
        <v>#DIV/0!</v>
      </c>
      <c r="BD139" s="3" t="e">
        <f>IF(AND('6. Trigger species (at site)'!L144=lookups!$G$42,'6. Trigger species (at site)'!D144=lookups!$H$9,('6. Trigger species (at site)'!E144/('5. Trigger species (global)'!I142))&gt;=0.1),1,0)</f>
        <v>#DIV/0!</v>
      </c>
      <c r="BE139" s="3" t="e">
        <f>IF(AND('6. Trigger species (at site)'!L144=lookups!$G$42,'6. Trigger species (at site)'!D144=lookups!$H$9,('6. Trigger species (at site)'!F144/('5. Trigger species (global)'!H142))&gt;=0.1),1,0)</f>
        <v>#DIV/0!</v>
      </c>
      <c r="BF139" s="3" t="e">
        <f>IF(AND('6. Trigger species (at site)'!L144=lookups!$G$42,'6. Trigger species (at site)'!D144=lookups!$H$9,('6. Trigger species (at site)'!G144/('5. Trigger species (global)'!G142))&gt;=0.1),1,0)</f>
        <v>#DIV/0!</v>
      </c>
      <c r="BG139" s="3">
        <f>'5. Trigger species (global)'!C142</f>
        <v>0</v>
      </c>
      <c r="BH139" s="3" t="e">
        <f t="shared" si="18"/>
        <v>#N/A</v>
      </c>
    </row>
    <row r="140" spans="1:60" x14ac:dyDescent="0.25">
      <c r="A140" s="3" t="s">
        <v>158</v>
      </c>
      <c r="R140" s="3">
        <f>'6. Trigger species (at site)'!X145</f>
        <v>0</v>
      </c>
      <c r="S140" s="3">
        <f>IF(OR('5. Trigger species (global)'!D143=lookups!$E$43,'5. Trigger species (global)'!D143=lookups!$E$44),1,0)</f>
        <v>0</v>
      </c>
      <c r="T140" s="3">
        <f>IF('5. Trigger species (global)'!D143=lookups!$E$42,1,0)</f>
        <v>0</v>
      </c>
      <c r="U140" s="3">
        <f>IF(AND(S140=1,'5. Trigger species (global)'!$E$5=lookups!$H$3),1,0)</f>
        <v>0</v>
      </c>
      <c r="V140" s="3">
        <f>IF(AND(T140=1,'5. Trigger species (global)'!$E$5=lookups!$H$3),1,0)</f>
        <v>0</v>
      </c>
      <c r="W140" s="3" t="e">
        <f>IF(AND(S140=1,('6. Trigger species (at site)'!E145/(('5. Trigger species (global)'!I143))&gt;=0.005),'6. Trigger species (at site)'!C145&gt;4),1,0)</f>
        <v>#DIV/0!</v>
      </c>
      <c r="X140" s="28" t="e">
        <f>IF(AND(S140=1,('6. Trigger species (at site)'!F145/(('5. Trigger species (global)'!H143))&gt;=0.005),'6. Trigger species (at site)'!C145&gt;4),1,0)</f>
        <v>#DIV/0!</v>
      </c>
      <c r="Y140" s="3" t="e">
        <f>IF(AND(S140=1,('6. Trigger species (at site)'!G145/('5. Trigger species (global)'!G143)&gt;=0.005),'6. Trigger species (at site)'!C145&gt;4),1,0)</f>
        <v>#DIV/0!</v>
      </c>
      <c r="Z140" s="28" t="e">
        <f>IF(AND(T140=1,('6. Trigger species (at site)'!E145/('5. Trigger species (global)'!I143)&gt;=0.01),'6. Trigger species (at site)'!C145&gt;9),1,0)</f>
        <v>#DIV/0!</v>
      </c>
      <c r="AA140" s="28" t="e">
        <f>IF(AND(T140=1,('6. Trigger species (at site)'!F145/('5. Trigger species (global)'!H143)&gt;=0.01),'6. Trigger species (at site)'!C145&gt;9),1,0)</f>
        <v>#DIV/0!</v>
      </c>
      <c r="AB140" s="28" t="e">
        <f>IF(AND(T140=1,('6. Trigger species (at site)'!G145/('5. Trigger species (global)'!G143)&gt;=0.01),'6. Trigger species (at site)'!C145&gt;9),1,0)</f>
        <v>#DIV/0!</v>
      </c>
      <c r="AC140" s="3" t="e">
        <f>IF(AND(S140=1,('6. Trigger species (at site)'!E145/('5. Trigger species (global)'!I143)&gt;=0.001),'6. Trigger species (at site)'!C145&gt;4,'5. Trigger species (global)'!E143=lookups!$F$3),1,0)</f>
        <v>#DIV/0!</v>
      </c>
      <c r="AD140" s="28" t="e">
        <f>IF(AND(S140=1,('6. Trigger species (at site)'!F145/('5. Trigger species (global)'!H143)&gt;=0.001),'6. Trigger species (at site)'!D145&gt;4,'5. Trigger species (global)'!E143=lookups!$F$3),1,0)</f>
        <v>#DIV/0!</v>
      </c>
      <c r="AE140" s="3" t="e">
        <f>IF(AND(S140=1,('6. Trigger species (at site)'!G145/('5. Trigger species (global)'!G143)&gt;=0.001),'6. Trigger species (at site)'!C145&gt;4,'5. Trigger species (global)'!E143=lookups!$F$3),1,0)</f>
        <v>#DIV/0!</v>
      </c>
      <c r="AF140" s="28" t="e">
        <f>IF(AND(T140=1,('6. Trigger species (at site)'!E145/('5. Trigger species (global)'!I143)&gt;=0.002),'6. Trigger species (at site)'!C145&gt;9,'5. Trigger species (global)'!E143=lookups!$F$3),1,0)</f>
        <v>#DIV/0!</v>
      </c>
      <c r="AG140" s="28" t="e">
        <f>IF(AND(T140=1,('6. Trigger species (at site)'!F145/('5. Trigger species (global)'!H143)&gt;=0.002),'6. Trigger species (at site)'!D145&gt;9,'5. Trigger species (global)'!E143=lookups!$F$3),1,0)</f>
        <v>#DIV/0!</v>
      </c>
      <c r="AH140" s="28" t="e">
        <f>IF(AND(T140=1,('6. Trigger species (at site)'!G145/('5. Trigger species (global)'!G143)&gt;=0.002),'6. Trigger species (at site)'!C145&gt;9,'5. Trigger species (global)'!E143=lookups!$F$3),1,0)</f>
        <v>#DIV/0!</v>
      </c>
      <c r="AI140" s="3" t="e">
        <f>IF(AND(S140=1,('6. Trigger species (at site)'!E145/('5. Trigger species (global)'!I143)&gt;=0.95)),1,0)</f>
        <v>#DIV/0!</v>
      </c>
      <c r="AJ140" s="3" t="e">
        <f>IF(AND(S140=1,('6. Trigger species (at site)'!F145/('5. Trigger species (global)'!H143)&gt;=0.95)),1,0)</f>
        <v>#DIV/0!</v>
      </c>
      <c r="AK140" s="3" t="e">
        <f>IF(AND(S140=1,('6. Trigger species (at site)'!G145/('5. Trigger species (global)'!G143)&gt;=0.95)),1,0)</f>
        <v>#DIV/0!</v>
      </c>
      <c r="AL140" s="3" t="e">
        <f>IF(AND('6. Trigger species (at site)'!E145/('5. Trigger species (global)'!I143)&gt;=0.1,'6. Trigger species (at site)'!C145&gt;9,$R140=1),1,0)</f>
        <v>#DIV/0!</v>
      </c>
      <c r="AM140" s="3" t="e">
        <f>IF(AND('6. Trigger species (at site)'!F145/('5. Trigger species (global)'!H143)&gt;=0.1,'6. Trigger species (at site)'!D145&gt;9,$R140=1),1,0)</f>
        <v>#DIV/0!</v>
      </c>
      <c r="AN140" s="3" t="e">
        <f>IF(AND('6. Trigger species (at site)'!G145/('5. Trigger species (global)'!G143)&gt;=0.1,'6. Trigger species (at site)'!C145&gt;9,R140=1),1,0)</f>
        <v>#DIV/0!</v>
      </c>
      <c r="AO140" s="3" t="e">
        <f>IF(AND('5. Trigger species (global)'!$K143=lookups!$F$3,'6. Trigger species (at site)'!E145/('5. Trigger species (global)'!I143)&gt;=0.01,R140=1),1,0)</f>
        <v>#DIV/0!</v>
      </c>
      <c r="AP140" s="3" t="e">
        <f>IF(AND('5. Trigger species (global)'!$K143=lookups!$F$3,'6. Trigger species (at site)'!F145/('5. Trigger species (global)'!H143)&gt;=0.01,R140=1),1,0)</f>
        <v>#DIV/0!</v>
      </c>
      <c r="AQ140" s="3" t="e">
        <f>IF(AND('5. Trigger species (global)'!$K143=lookups!$F$3,'6. Trigger species (at site)'!G145/('5. Trigger species (global)'!G143)&gt;=0.01,R140=1),1,0)</f>
        <v>#DIV/0!</v>
      </c>
      <c r="AR140" s="3" t="e">
        <f>IF(AND(R140=1,BH140=$O$24,'5. Trigger species (global)'!L143=lookups!$F$3,'6. Trigger species (at site)'!E145/('5. Trigger species (global)'!I143)&gt;=0.005),1,0)</f>
        <v>#N/A</v>
      </c>
      <c r="AS140" s="3" t="e">
        <f>IF(AND(R140=1,BH140=$O$24,'5. Trigger species (global)'!L143=lookups!$F$3,'6. Trigger species (at site)'!F145/('5. Trigger species (global)'!H143)&gt;=0.005),1,0)</f>
        <v>#N/A</v>
      </c>
      <c r="AT140" s="3" t="e">
        <f>IF(AND(R140=1,BH140=$O$24,'5. Trigger species (global)'!L143=lookups!$F$3,'6. Trigger species (at site)'!G145/('5. Trigger species (global)'!G143)&gt;=0.005),1,0)</f>
        <v>#N/A</v>
      </c>
      <c r="AU140" s="3" t="e">
        <f>IF(AND('6. Trigger species (at site)'!C145&gt;=5,BH140=$O$25,'5. Trigger species (global)'!L143=lookups!$F$3),1,0)</f>
        <v>#N/A</v>
      </c>
      <c r="AV140" s="3">
        <f>IF(AND(R140=1,'6. Trigger species (at site)'!Y145=1),1,0)</f>
        <v>0</v>
      </c>
      <c r="AW140" s="3" t="e">
        <f>IF(AND('6. Trigger species (at site)'!Z145=1,'6. Trigger species (at site)'!E145/('5. Trigger species (global)'!I143)&gt;=0.01,'5. Trigger species (global)'!F143=lookups!$H$9),1,0)</f>
        <v>#DIV/0!</v>
      </c>
      <c r="AX140" s="3" t="e">
        <f>IF(AND('6. Trigger species (at site)'!Z145=1,'6. Trigger species (at site)'!F145/('5. Trigger species (global)'!H143)&gt;=0.01,'5. Trigger species (global)'!F143=lookups!$H$9),1,0)</f>
        <v>#DIV/0!</v>
      </c>
      <c r="AY140" s="3" t="e">
        <f>IF(AND('6. Trigger species (at site)'!Z145=1,'6. Trigger species (at site)'!G145/('5. Trigger species (global)'!G143)&gt;=0.01,'5. Trigger species (global)'!F143=lookups!$H$9),1,0)</f>
        <v>#DIV/0!</v>
      </c>
      <c r="AZ140" s="3">
        <f>IF(AND('6. Trigger species (at site)'!Z145=1,'6. Trigger species (at site)'!AA145=1,'5. Trigger species (global)'!F143=lookups!$H$9),1,0)</f>
        <v>0</v>
      </c>
      <c r="BA140" s="3" t="e">
        <f>IF(AND('6. Trigger species (at site)'!L145=lookups!$G$41,'6. Trigger species (at site)'!D145=lookups!$H$9,('6. Trigger species (at site)'!E145/('5. Trigger species (global)'!I143))&gt;=0.1),1,0)</f>
        <v>#DIV/0!</v>
      </c>
      <c r="BB140" s="3" t="e">
        <f>IF(AND('6. Trigger species (at site)'!L145=lookups!$G$41,'6. Trigger species (at site)'!D145=lookups!$H$9,('6. Trigger species (at site)'!F145/('5. Trigger species (global)'!H143))&gt;=0.1),1,0)</f>
        <v>#DIV/0!</v>
      </c>
      <c r="BC140" s="3" t="e">
        <f>IF(AND('6. Trigger species (at site)'!L145=lookups!$G$41,'6. Trigger species (at site)'!D145=lookups!$H$9,('6. Trigger species (at site)'!G145/('5. Trigger species (global)'!G143))&gt;=0.1),1,0)</f>
        <v>#DIV/0!</v>
      </c>
      <c r="BD140" s="3" t="e">
        <f>IF(AND('6. Trigger species (at site)'!L145=lookups!$G$42,'6. Trigger species (at site)'!D145=lookups!$H$9,('6. Trigger species (at site)'!E145/('5. Trigger species (global)'!I143))&gt;=0.1),1,0)</f>
        <v>#DIV/0!</v>
      </c>
      <c r="BE140" s="3" t="e">
        <f>IF(AND('6. Trigger species (at site)'!L145=lookups!$G$42,'6. Trigger species (at site)'!D145=lookups!$H$9,('6. Trigger species (at site)'!F145/('5. Trigger species (global)'!H143))&gt;=0.1),1,0)</f>
        <v>#DIV/0!</v>
      </c>
      <c r="BF140" s="3" t="e">
        <f>IF(AND('6. Trigger species (at site)'!L145=lookups!$G$42,'6. Trigger species (at site)'!D145=lookups!$H$9,('6. Trigger species (at site)'!G145/('5. Trigger species (global)'!G143))&gt;=0.1),1,0)</f>
        <v>#DIV/0!</v>
      </c>
      <c r="BG140" s="3">
        <f>'5. Trigger species (global)'!C143</f>
        <v>0</v>
      </c>
      <c r="BH140" s="3" t="e">
        <f t="shared" si="18"/>
        <v>#N/A</v>
      </c>
    </row>
    <row r="141" spans="1:60" x14ac:dyDescent="0.25">
      <c r="A141" s="3" t="s">
        <v>159</v>
      </c>
      <c r="R141" s="3">
        <f>'6. Trigger species (at site)'!X146</f>
        <v>0</v>
      </c>
      <c r="S141" s="3">
        <f>IF(OR('5. Trigger species (global)'!D144=lookups!$E$43,'5. Trigger species (global)'!D144=lookups!$E$44),1,0)</f>
        <v>0</v>
      </c>
      <c r="T141" s="3">
        <f>IF('5. Trigger species (global)'!D144=lookups!$E$42,1,0)</f>
        <v>0</v>
      </c>
      <c r="U141" s="3">
        <f>IF(AND(S141=1,'5. Trigger species (global)'!$E$5=lookups!$H$3),1,0)</f>
        <v>0</v>
      </c>
      <c r="V141" s="3">
        <f>IF(AND(T141=1,'5. Trigger species (global)'!$E$5=lookups!$H$3),1,0)</f>
        <v>0</v>
      </c>
      <c r="W141" s="3" t="e">
        <f>IF(AND(S141=1,('6. Trigger species (at site)'!E146/(('5. Trigger species (global)'!I144))&gt;=0.005),'6. Trigger species (at site)'!C146&gt;4),1,0)</f>
        <v>#DIV/0!</v>
      </c>
      <c r="X141" s="28" t="e">
        <f>IF(AND(S141=1,('6. Trigger species (at site)'!F146/(('5. Trigger species (global)'!H144))&gt;=0.005),'6. Trigger species (at site)'!C146&gt;4),1,0)</f>
        <v>#DIV/0!</v>
      </c>
      <c r="Y141" s="3" t="e">
        <f>IF(AND(S141=1,('6. Trigger species (at site)'!G146/('5. Trigger species (global)'!G144)&gt;=0.005),'6. Trigger species (at site)'!C146&gt;4),1,0)</f>
        <v>#DIV/0!</v>
      </c>
      <c r="Z141" s="28" t="e">
        <f>IF(AND(T141=1,('6. Trigger species (at site)'!E146/('5. Trigger species (global)'!I144)&gt;=0.01),'6. Trigger species (at site)'!C146&gt;9),1,0)</f>
        <v>#DIV/0!</v>
      </c>
      <c r="AA141" s="28" t="e">
        <f>IF(AND(T141=1,('6. Trigger species (at site)'!F146/('5. Trigger species (global)'!H144)&gt;=0.01),'6. Trigger species (at site)'!C146&gt;9),1,0)</f>
        <v>#DIV/0!</v>
      </c>
      <c r="AB141" s="28" t="e">
        <f>IF(AND(T141=1,('6. Trigger species (at site)'!G146/('5. Trigger species (global)'!G144)&gt;=0.01),'6. Trigger species (at site)'!C146&gt;9),1,0)</f>
        <v>#DIV/0!</v>
      </c>
      <c r="AC141" s="3" t="e">
        <f>IF(AND(S141=1,('6. Trigger species (at site)'!E146/('5. Trigger species (global)'!I144)&gt;=0.001),'6. Trigger species (at site)'!C146&gt;4,'5. Trigger species (global)'!E144=lookups!$F$3),1,0)</f>
        <v>#DIV/0!</v>
      </c>
      <c r="AD141" s="28" t="e">
        <f>IF(AND(S141=1,('6. Trigger species (at site)'!F146/('5. Trigger species (global)'!H144)&gt;=0.001),'6. Trigger species (at site)'!D146&gt;4,'5. Trigger species (global)'!E144=lookups!$F$3),1,0)</f>
        <v>#DIV/0!</v>
      </c>
      <c r="AE141" s="3" t="e">
        <f>IF(AND(S141=1,('6. Trigger species (at site)'!G146/('5. Trigger species (global)'!G144)&gt;=0.001),'6. Trigger species (at site)'!C146&gt;4,'5. Trigger species (global)'!E144=lookups!$F$3),1,0)</f>
        <v>#DIV/0!</v>
      </c>
      <c r="AF141" s="28" t="e">
        <f>IF(AND(T141=1,('6. Trigger species (at site)'!E146/('5. Trigger species (global)'!I144)&gt;=0.002),'6. Trigger species (at site)'!C146&gt;9,'5. Trigger species (global)'!E144=lookups!$F$3),1,0)</f>
        <v>#DIV/0!</v>
      </c>
      <c r="AG141" s="28" t="e">
        <f>IF(AND(T141=1,('6. Trigger species (at site)'!F146/('5. Trigger species (global)'!H144)&gt;=0.002),'6. Trigger species (at site)'!D146&gt;9,'5. Trigger species (global)'!E144=lookups!$F$3),1,0)</f>
        <v>#DIV/0!</v>
      </c>
      <c r="AH141" s="28" t="e">
        <f>IF(AND(T141=1,('6. Trigger species (at site)'!G146/('5. Trigger species (global)'!G144)&gt;=0.002),'6. Trigger species (at site)'!C146&gt;9,'5. Trigger species (global)'!E144=lookups!$F$3),1,0)</f>
        <v>#DIV/0!</v>
      </c>
      <c r="AI141" s="3" t="e">
        <f>IF(AND(S141=1,('6. Trigger species (at site)'!E146/('5. Trigger species (global)'!I144)&gt;=0.95)),1,0)</f>
        <v>#DIV/0!</v>
      </c>
      <c r="AJ141" s="3" t="e">
        <f>IF(AND(S141=1,('6. Trigger species (at site)'!F146/('5. Trigger species (global)'!H144)&gt;=0.95)),1,0)</f>
        <v>#DIV/0!</v>
      </c>
      <c r="AK141" s="3" t="e">
        <f>IF(AND(S141=1,('6. Trigger species (at site)'!G146/('5. Trigger species (global)'!G144)&gt;=0.95)),1,0)</f>
        <v>#DIV/0!</v>
      </c>
      <c r="AL141" s="3" t="e">
        <f>IF(AND('6. Trigger species (at site)'!E146/('5. Trigger species (global)'!I144)&gt;=0.1,'6. Trigger species (at site)'!C146&gt;9,$R141=1),1,0)</f>
        <v>#DIV/0!</v>
      </c>
      <c r="AM141" s="3" t="e">
        <f>IF(AND('6. Trigger species (at site)'!F146/('5. Trigger species (global)'!H144)&gt;=0.1,'6. Trigger species (at site)'!D146&gt;9,$R141=1),1,0)</f>
        <v>#DIV/0!</v>
      </c>
      <c r="AN141" s="3" t="e">
        <f>IF(AND('6. Trigger species (at site)'!G146/('5. Trigger species (global)'!G144)&gt;=0.1,'6. Trigger species (at site)'!C146&gt;9,R141=1),1,0)</f>
        <v>#DIV/0!</v>
      </c>
      <c r="AO141" s="3" t="e">
        <f>IF(AND('5. Trigger species (global)'!$K144=lookups!$F$3,'6. Trigger species (at site)'!E146/('5. Trigger species (global)'!I144)&gt;=0.01,R141=1),1,0)</f>
        <v>#DIV/0!</v>
      </c>
      <c r="AP141" s="3" t="e">
        <f>IF(AND('5. Trigger species (global)'!$K144=lookups!$F$3,'6. Trigger species (at site)'!F146/('5. Trigger species (global)'!H144)&gt;=0.01,R141=1),1,0)</f>
        <v>#DIV/0!</v>
      </c>
      <c r="AQ141" s="3" t="e">
        <f>IF(AND('5. Trigger species (global)'!$K144=lookups!$F$3,'6. Trigger species (at site)'!G146/('5. Trigger species (global)'!G144)&gt;=0.01,R141=1),1,0)</f>
        <v>#DIV/0!</v>
      </c>
      <c r="AR141" s="3" t="e">
        <f>IF(AND(R141=1,BH141=$O$24,'5. Trigger species (global)'!L144=lookups!$F$3,'6. Trigger species (at site)'!E146/('5. Trigger species (global)'!I144)&gt;=0.005),1,0)</f>
        <v>#N/A</v>
      </c>
      <c r="AS141" s="3" t="e">
        <f>IF(AND(R141=1,BH141=$O$24,'5. Trigger species (global)'!L144=lookups!$F$3,'6. Trigger species (at site)'!F146/('5. Trigger species (global)'!H144)&gt;=0.005),1,0)</f>
        <v>#N/A</v>
      </c>
      <c r="AT141" s="3" t="e">
        <f>IF(AND(R141=1,BH141=$O$24,'5. Trigger species (global)'!L144=lookups!$F$3,'6. Trigger species (at site)'!G146/('5. Trigger species (global)'!G144)&gt;=0.005),1,0)</f>
        <v>#N/A</v>
      </c>
      <c r="AU141" s="3" t="e">
        <f>IF(AND('6. Trigger species (at site)'!C146&gt;=5,BH141=$O$25,'5. Trigger species (global)'!L144=lookups!$F$3),1,0)</f>
        <v>#N/A</v>
      </c>
      <c r="AV141" s="3">
        <f>IF(AND(R141=1,'6. Trigger species (at site)'!Y146=1),1,0)</f>
        <v>0</v>
      </c>
      <c r="AW141" s="3" t="e">
        <f>IF(AND('6. Trigger species (at site)'!Z146=1,'6. Trigger species (at site)'!E146/('5. Trigger species (global)'!I144)&gt;=0.01,'5. Trigger species (global)'!F144=lookups!$H$9),1,0)</f>
        <v>#DIV/0!</v>
      </c>
      <c r="AX141" s="3" t="e">
        <f>IF(AND('6. Trigger species (at site)'!Z146=1,'6. Trigger species (at site)'!F146/('5. Trigger species (global)'!H144)&gt;=0.01,'5. Trigger species (global)'!F144=lookups!$H$9),1,0)</f>
        <v>#DIV/0!</v>
      </c>
      <c r="AY141" s="3" t="e">
        <f>IF(AND('6. Trigger species (at site)'!Z146=1,'6. Trigger species (at site)'!G146/('5. Trigger species (global)'!G144)&gt;=0.01,'5. Trigger species (global)'!F144=lookups!$H$9),1,0)</f>
        <v>#DIV/0!</v>
      </c>
      <c r="AZ141" s="3">
        <f>IF(AND('6. Trigger species (at site)'!Z146=1,'6. Trigger species (at site)'!AA146=1,'5. Trigger species (global)'!F144=lookups!$H$9),1,0)</f>
        <v>0</v>
      </c>
      <c r="BA141" s="3" t="e">
        <f>IF(AND('6. Trigger species (at site)'!L146=lookups!$G$41,'6. Trigger species (at site)'!D146=lookups!$H$9,('6. Trigger species (at site)'!E146/('5. Trigger species (global)'!I144))&gt;=0.1),1,0)</f>
        <v>#DIV/0!</v>
      </c>
      <c r="BB141" s="3" t="e">
        <f>IF(AND('6. Trigger species (at site)'!L146=lookups!$G$41,'6. Trigger species (at site)'!D146=lookups!$H$9,('6. Trigger species (at site)'!F146/('5. Trigger species (global)'!H144))&gt;=0.1),1,0)</f>
        <v>#DIV/0!</v>
      </c>
      <c r="BC141" s="3" t="e">
        <f>IF(AND('6. Trigger species (at site)'!L146=lookups!$G$41,'6. Trigger species (at site)'!D146=lookups!$H$9,('6. Trigger species (at site)'!G146/('5. Trigger species (global)'!G144))&gt;=0.1),1,0)</f>
        <v>#DIV/0!</v>
      </c>
      <c r="BD141" s="3" t="e">
        <f>IF(AND('6. Trigger species (at site)'!L146=lookups!$G$42,'6. Trigger species (at site)'!D146=lookups!$H$9,('6. Trigger species (at site)'!E146/('5. Trigger species (global)'!I144))&gt;=0.1),1,0)</f>
        <v>#DIV/0!</v>
      </c>
      <c r="BE141" s="3" t="e">
        <f>IF(AND('6. Trigger species (at site)'!L146=lookups!$G$42,'6. Trigger species (at site)'!D146=lookups!$H$9,('6. Trigger species (at site)'!F146/('5. Trigger species (global)'!H144))&gt;=0.1),1,0)</f>
        <v>#DIV/0!</v>
      </c>
      <c r="BF141" s="3" t="e">
        <f>IF(AND('6. Trigger species (at site)'!L146=lookups!$G$42,'6. Trigger species (at site)'!D146=lookups!$H$9,('6. Trigger species (at site)'!G146/('5. Trigger species (global)'!G144))&gt;=0.1),1,0)</f>
        <v>#DIV/0!</v>
      </c>
      <c r="BG141" s="3">
        <f>'5. Trigger species (global)'!C144</f>
        <v>0</v>
      </c>
      <c r="BH141" s="3" t="e">
        <f t="shared" si="18"/>
        <v>#N/A</v>
      </c>
    </row>
    <row r="142" spans="1:60" x14ac:dyDescent="0.25">
      <c r="A142" s="3" t="s">
        <v>160</v>
      </c>
      <c r="R142" s="3">
        <f>'6. Trigger species (at site)'!X147</f>
        <v>0</v>
      </c>
      <c r="S142" s="3">
        <f>IF(OR('5. Trigger species (global)'!D145=lookups!$E$43,'5. Trigger species (global)'!D145=lookups!$E$44),1,0)</f>
        <v>0</v>
      </c>
      <c r="T142" s="3">
        <f>IF('5. Trigger species (global)'!D145=lookups!$E$42,1,0)</f>
        <v>0</v>
      </c>
      <c r="U142" s="3">
        <f>IF(AND(S142=1,'5. Trigger species (global)'!$E$5=lookups!$H$3),1,0)</f>
        <v>0</v>
      </c>
      <c r="V142" s="3">
        <f>IF(AND(T142=1,'5. Trigger species (global)'!$E$5=lookups!$H$3),1,0)</f>
        <v>0</v>
      </c>
      <c r="W142" s="3" t="e">
        <f>IF(AND(S142=1,('6. Trigger species (at site)'!E147/(('5. Trigger species (global)'!I145))&gt;=0.005),'6. Trigger species (at site)'!C147&gt;4),1,0)</f>
        <v>#DIV/0!</v>
      </c>
      <c r="X142" s="28" t="e">
        <f>IF(AND(S142=1,('6. Trigger species (at site)'!F147/(('5. Trigger species (global)'!H145))&gt;=0.005),'6. Trigger species (at site)'!C147&gt;4),1,0)</f>
        <v>#DIV/0!</v>
      </c>
      <c r="Y142" s="3" t="e">
        <f>IF(AND(S142=1,('6. Trigger species (at site)'!G147/('5. Trigger species (global)'!G145)&gt;=0.005),'6. Trigger species (at site)'!C147&gt;4),1,0)</f>
        <v>#DIV/0!</v>
      </c>
      <c r="Z142" s="28" t="e">
        <f>IF(AND(T142=1,('6. Trigger species (at site)'!E147/('5. Trigger species (global)'!I145)&gt;=0.01),'6. Trigger species (at site)'!C147&gt;9),1,0)</f>
        <v>#DIV/0!</v>
      </c>
      <c r="AA142" s="28" t="e">
        <f>IF(AND(T142=1,('6. Trigger species (at site)'!F147/('5. Trigger species (global)'!H145)&gt;=0.01),'6. Trigger species (at site)'!C147&gt;9),1,0)</f>
        <v>#DIV/0!</v>
      </c>
      <c r="AB142" s="28" t="e">
        <f>IF(AND(T142=1,('6. Trigger species (at site)'!G147/('5. Trigger species (global)'!G145)&gt;=0.01),'6. Trigger species (at site)'!C147&gt;9),1,0)</f>
        <v>#DIV/0!</v>
      </c>
      <c r="AC142" s="3" t="e">
        <f>IF(AND(S142=1,('6. Trigger species (at site)'!E147/('5. Trigger species (global)'!I145)&gt;=0.001),'6. Trigger species (at site)'!C147&gt;4,'5. Trigger species (global)'!E145=lookups!$F$3),1,0)</f>
        <v>#DIV/0!</v>
      </c>
      <c r="AD142" s="28" t="e">
        <f>IF(AND(S142=1,('6. Trigger species (at site)'!F147/('5. Trigger species (global)'!H145)&gt;=0.001),'6. Trigger species (at site)'!D147&gt;4,'5. Trigger species (global)'!E145=lookups!$F$3),1,0)</f>
        <v>#DIV/0!</v>
      </c>
      <c r="AE142" s="3" t="e">
        <f>IF(AND(S142=1,('6. Trigger species (at site)'!G147/('5. Trigger species (global)'!G145)&gt;=0.001),'6. Trigger species (at site)'!C147&gt;4,'5. Trigger species (global)'!E145=lookups!$F$3),1,0)</f>
        <v>#DIV/0!</v>
      </c>
      <c r="AF142" s="28" t="e">
        <f>IF(AND(T142=1,('6. Trigger species (at site)'!E147/('5. Trigger species (global)'!I145)&gt;=0.002),'6. Trigger species (at site)'!C147&gt;9,'5. Trigger species (global)'!E145=lookups!$F$3),1,0)</f>
        <v>#DIV/0!</v>
      </c>
      <c r="AG142" s="28" t="e">
        <f>IF(AND(T142=1,('6. Trigger species (at site)'!F147/('5. Trigger species (global)'!H145)&gt;=0.002),'6. Trigger species (at site)'!D147&gt;9,'5. Trigger species (global)'!E145=lookups!$F$3),1,0)</f>
        <v>#DIV/0!</v>
      </c>
      <c r="AH142" s="28" t="e">
        <f>IF(AND(T142=1,('6. Trigger species (at site)'!G147/('5. Trigger species (global)'!G145)&gt;=0.002),'6. Trigger species (at site)'!C147&gt;9,'5. Trigger species (global)'!E145=lookups!$F$3),1,0)</f>
        <v>#DIV/0!</v>
      </c>
      <c r="AI142" s="3" t="e">
        <f>IF(AND(S142=1,('6. Trigger species (at site)'!E147/('5. Trigger species (global)'!I145)&gt;=0.95)),1,0)</f>
        <v>#DIV/0!</v>
      </c>
      <c r="AJ142" s="3" t="e">
        <f>IF(AND(S142=1,('6. Trigger species (at site)'!F147/('5. Trigger species (global)'!H145)&gt;=0.95)),1,0)</f>
        <v>#DIV/0!</v>
      </c>
      <c r="AK142" s="3" t="e">
        <f>IF(AND(S142=1,('6. Trigger species (at site)'!G147/('5. Trigger species (global)'!G145)&gt;=0.95)),1,0)</f>
        <v>#DIV/0!</v>
      </c>
      <c r="AL142" s="3" t="e">
        <f>IF(AND('6. Trigger species (at site)'!E147/('5. Trigger species (global)'!I145)&gt;=0.1,'6. Trigger species (at site)'!C147&gt;9,$R142=1),1,0)</f>
        <v>#DIV/0!</v>
      </c>
      <c r="AM142" s="3" t="e">
        <f>IF(AND('6. Trigger species (at site)'!F147/('5. Trigger species (global)'!H145)&gt;=0.1,'6. Trigger species (at site)'!D147&gt;9,$R142=1),1,0)</f>
        <v>#DIV/0!</v>
      </c>
      <c r="AN142" s="3" t="e">
        <f>IF(AND('6. Trigger species (at site)'!G147/('5. Trigger species (global)'!G145)&gt;=0.1,'6. Trigger species (at site)'!C147&gt;9,R142=1),1,0)</f>
        <v>#DIV/0!</v>
      </c>
      <c r="AO142" s="3" t="e">
        <f>IF(AND('5. Trigger species (global)'!$K145=lookups!$F$3,'6. Trigger species (at site)'!E147/('5. Trigger species (global)'!I145)&gt;=0.01,R142=1),1,0)</f>
        <v>#DIV/0!</v>
      </c>
      <c r="AP142" s="3" t="e">
        <f>IF(AND('5. Trigger species (global)'!$K145=lookups!$F$3,'6. Trigger species (at site)'!F147/('5. Trigger species (global)'!H145)&gt;=0.01,R142=1),1,0)</f>
        <v>#DIV/0!</v>
      </c>
      <c r="AQ142" s="3" t="e">
        <f>IF(AND('5. Trigger species (global)'!$K145=lookups!$F$3,'6. Trigger species (at site)'!G147/('5. Trigger species (global)'!G145)&gt;=0.01,R142=1),1,0)</f>
        <v>#DIV/0!</v>
      </c>
      <c r="AR142" s="3" t="e">
        <f>IF(AND(R142=1,BH142=$O$24,'5. Trigger species (global)'!L145=lookups!$F$3,'6. Trigger species (at site)'!E147/('5. Trigger species (global)'!I145)&gt;=0.005),1,0)</f>
        <v>#N/A</v>
      </c>
      <c r="AS142" s="3" t="e">
        <f>IF(AND(R142=1,BH142=$O$24,'5. Trigger species (global)'!L145=lookups!$F$3,'6. Trigger species (at site)'!F147/('5. Trigger species (global)'!H145)&gt;=0.005),1,0)</f>
        <v>#N/A</v>
      </c>
      <c r="AT142" s="3" t="e">
        <f>IF(AND(R142=1,BH142=$O$24,'5. Trigger species (global)'!L145=lookups!$F$3,'6. Trigger species (at site)'!G147/('5. Trigger species (global)'!G145)&gt;=0.005),1,0)</f>
        <v>#N/A</v>
      </c>
      <c r="AU142" s="3" t="e">
        <f>IF(AND('6. Trigger species (at site)'!C147&gt;=5,BH142=$O$25,'5. Trigger species (global)'!L145=lookups!$F$3),1,0)</f>
        <v>#N/A</v>
      </c>
      <c r="AV142" s="3">
        <f>IF(AND(R142=1,'6. Trigger species (at site)'!Y147=1),1,0)</f>
        <v>0</v>
      </c>
      <c r="AW142" s="3" t="e">
        <f>IF(AND('6. Trigger species (at site)'!Z147=1,'6. Trigger species (at site)'!E147/('5. Trigger species (global)'!I145)&gt;=0.01,'5. Trigger species (global)'!F145=lookups!$H$9),1,0)</f>
        <v>#DIV/0!</v>
      </c>
      <c r="AX142" s="3" t="e">
        <f>IF(AND('6. Trigger species (at site)'!Z147=1,'6. Trigger species (at site)'!F147/('5. Trigger species (global)'!H145)&gt;=0.01,'5. Trigger species (global)'!F145=lookups!$H$9),1,0)</f>
        <v>#DIV/0!</v>
      </c>
      <c r="AY142" s="3" t="e">
        <f>IF(AND('6. Trigger species (at site)'!Z147=1,'6. Trigger species (at site)'!G147/('5. Trigger species (global)'!G145)&gt;=0.01,'5. Trigger species (global)'!F145=lookups!$H$9),1,0)</f>
        <v>#DIV/0!</v>
      </c>
      <c r="AZ142" s="3">
        <f>IF(AND('6. Trigger species (at site)'!Z147=1,'6. Trigger species (at site)'!AA147=1,'5. Trigger species (global)'!F145=lookups!$H$9),1,0)</f>
        <v>0</v>
      </c>
      <c r="BA142" s="3" t="e">
        <f>IF(AND('6. Trigger species (at site)'!L147=lookups!$G$41,'6. Trigger species (at site)'!D147=lookups!$H$9,('6. Trigger species (at site)'!E147/('5. Trigger species (global)'!I145))&gt;=0.1),1,0)</f>
        <v>#DIV/0!</v>
      </c>
      <c r="BB142" s="3" t="e">
        <f>IF(AND('6. Trigger species (at site)'!L147=lookups!$G$41,'6. Trigger species (at site)'!D147=lookups!$H$9,('6. Trigger species (at site)'!F147/('5. Trigger species (global)'!H145))&gt;=0.1),1,0)</f>
        <v>#DIV/0!</v>
      </c>
      <c r="BC142" s="3" t="e">
        <f>IF(AND('6. Trigger species (at site)'!L147=lookups!$G$41,'6. Trigger species (at site)'!D147=lookups!$H$9,('6. Trigger species (at site)'!G147/('5. Trigger species (global)'!G145))&gt;=0.1),1,0)</f>
        <v>#DIV/0!</v>
      </c>
      <c r="BD142" s="3" t="e">
        <f>IF(AND('6. Trigger species (at site)'!L147=lookups!$G$42,'6. Trigger species (at site)'!D147=lookups!$H$9,('6. Trigger species (at site)'!E147/('5. Trigger species (global)'!I145))&gt;=0.1),1,0)</f>
        <v>#DIV/0!</v>
      </c>
      <c r="BE142" s="3" t="e">
        <f>IF(AND('6. Trigger species (at site)'!L147=lookups!$G$42,'6. Trigger species (at site)'!D147=lookups!$H$9,('6. Trigger species (at site)'!F147/('5. Trigger species (global)'!H145))&gt;=0.1),1,0)</f>
        <v>#DIV/0!</v>
      </c>
      <c r="BF142" s="3" t="e">
        <f>IF(AND('6. Trigger species (at site)'!L147=lookups!$G$42,'6. Trigger species (at site)'!D147=lookups!$H$9,('6. Trigger species (at site)'!G147/('5. Trigger species (global)'!G145))&gt;=0.1),1,0)</f>
        <v>#DIV/0!</v>
      </c>
      <c r="BG142" s="3">
        <f>'5. Trigger species (global)'!C145</f>
        <v>0</v>
      </c>
      <c r="BH142" s="3" t="e">
        <f t="shared" si="18"/>
        <v>#N/A</v>
      </c>
    </row>
    <row r="143" spans="1:60" x14ac:dyDescent="0.25">
      <c r="A143" s="3" t="s">
        <v>161</v>
      </c>
      <c r="R143" s="3">
        <f>'6. Trigger species (at site)'!X148</f>
        <v>0</v>
      </c>
      <c r="S143" s="3">
        <f>IF(OR('5. Trigger species (global)'!D146=lookups!$E$43,'5. Trigger species (global)'!D146=lookups!$E$44),1,0)</f>
        <v>0</v>
      </c>
      <c r="T143" s="3">
        <f>IF('5. Trigger species (global)'!D146=lookups!$E$42,1,0)</f>
        <v>0</v>
      </c>
      <c r="U143" s="3">
        <f>IF(AND(S143=1,'5. Trigger species (global)'!$E$5=lookups!$H$3),1,0)</f>
        <v>0</v>
      </c>
      <c r="V143" s="3">
        <f>IF(AND(T143=1,'5. Trigger species (global)'!$E$5=lookups!$H$3),1,0)</f>
        <v>0</v>
      </c>
      <c r="W143" s="3" t="e">
        <f>IF(AND(S143=1,('6. Trigger species (at site)'!E148/(('5. Trigger species (global)'!I146))&gt;=0.005),'6. Trigger species (at site)'!C148&gt;4),1,0)</f>
        <v>#DIV/0!</v>
      </c>
      <c r="X143" s="28" t="e">
        <f>IF(AND(S143=1,('6. Trigger species (at site)'!F148/(('5. Trigger species (global)'!H146))&gt;=0.005),'6. Trigger species (at site)'!C148&gt;4),1,0)</f>
        <v>#DIV/0!</v>
      </c>
      <c r="Y143" s="3" t="e">
        <f>IF(AND(S143=1,('6. Trigger species (at site)'!G148/('5. Trigger species (global)'!G146)&gt;=0.005),'6. Trigger species (at site)'!C148&gt;4),1,0)</f>
        <v>#DIV/0!</v>
      </c>
      <c r="Z143" s="28" t="e">
        <f>IF(AND(T143=1,('6. Trigger species (at site)'!E148/('5. Trigger species (global)'!I146)&gt;=0.01),'6. Trigger species (at site)'!C148&gt;9),1,0)</f>
        <v>#DIV/0!</v>
      </c>
      <c r="AA143" s="28" t="e">
        <f>IF(AND(T143=1,('6. Trigger species (at site)'!F148/('5. Trigger species (global)'!H146)&gt;=0.01),'6. Trigger species (at site)'!C148&gt;9),1,0)</f>
        <v>#DIV/0!</v>
      </c>
      <c r="AB143" s="28" t="e">
        <f>IF(AND(T143=1,('6. Trigger species (at site)'!G148/('5. Trigger species (global)'!G146)&gt;=0.01),'6. Trigger species (at site)'!C148&gt;9),1,0)</f>
        <v>#DIV/0!</v>
      </c>
      <c r="AC143" s="3" t="e">
        <f>IF(AND(S143=1,('6. Trigger species (at site)'!E148/('5. Trigger species (global)'!I146)&gt;=0.001),'6. Trigger species (at site)'!C148&gt;4,'5. Trigger species (global)'!E146=lookups!$F$3),1,0)</f>
        <v>#DIV/0!</v>
      </c>
      <c r="AD143" s="28" t="e">
        <f>IF(AND(S143=1,('6. Trigger species (at site)'!F148/('5. Trigger species (global)'!H146)&gt;=0.001),'6. Trigger species (at site)'!D148&gt;4,'5. Trigger species (global)'!E146=lookups!$F$3),1,0)</f>
        <v>#DIV/0!</v>
      </c>
      <c r="AE143" s="3" t="e">
        <f>IF(AND(S143=1,('6. Trigger species (at site)'!G148/('5. Trigger species (global)'!G146)&gt;=0.001),'6. Trigger species (at site)'!C148&gt;4,'5. Trigger species (global)'!E146=lookups!$F$3),1,0)</f>
        <v>#DIV/0!</v>
      </c>
      <c r="AF143" s="28" t="e">
        <f>IF(AND(T143=1,('6. Trigger species (at site)'!E148/('5. Trigger species (global)'!I146)&gt;=0.002),'6. Trigger species (at site)'!C148&gt;9,'5. Trigger species (global)'!E146=lookups!$F$3),1,0)</f>
        <v>#DIV/0!</v>
      </c>
      <c r="AG143" s="28" t="e">
        <f>IF(AND(T143=1,('6. Trigger species (at site)'!F148/('5. Trigger species (global)'!H146)&gt;=0.002),'6. Trigger species (at site)'!D148&gt;9,'5. Trigger species (global)'!E146=lookups!$F$3),1,0)</f>
        <v>#DIV/0!</v>
      </c>
      <c r="AH143" s="28" t="e">
        <f>IF(AND(T143=1,('6. Trigger species (at site)'!G148/('5. Trigger species (global)'!G146)&gt;=0.002),'6. Trigger species (at site)'!C148&gt;9,'5. Trigger species (global)'!E146=lookups!$F$3),1,0)</f>
        <v>#DIV/0!</v>
      </c>
      <c r="AI143" s="3" t="e">
        <f>IF(AND(S143=1,('6. Trigger species (at site)'!E148/('5. Trigger species (global)'!I146)&gt;=0.95)),1,0)</f>
        <v>#DIV/0!</v>
      </c>
      <c r="AJ143" s="3" t="e">
        <f>IF(AND(S143=1,('6. Trigger species (at site)'!F148/('5. Trigger species (global)'!H146)&gt;=0.95)),1,0)</f>
        <v>#DIV/0!</v>
      </c>
      <c r="AK143" s="3" t="e">
        <f>IF(AND(S143=1,('6. Trigger species (at site)'!G148/('5. Trigger species (global)'!G146)&gt;=0.95)),1,0)</f>
        <v>#DIV/0!</v>
      </c>
      <c r="AL143" s="3" t="e">
        <f>IF(AND('6. Trigger species (at site)'!E148/('5. Trigger species (global)'!I146)&gt;=0.1,'6. Trigger species (at site)'!C148&gt;9,$R143=1),1,0)</f>
        <v>#DIV/0!</v>
      </c>
      <c r="AM143" s="3" t="e">
        <f>IF(AND('6. Trigger species (at site)'!F148/('5. Trigger species (global)'!H146)&gt;=0.1,'6. Trigger species (at site)'!D148&gt;9,$R143=1),1,0)</f>
        <v>#DIV/0!</v>
      </c>
      <c r="AN143" s="3" t="e">
        <f>IF(AND('6. Trigger species (at site)'!G148/('5. Trigger species (global)'!G146)&gt;=0.1,'6. Trigger species (at site)'!C148&gt;9,R143=1),1,0)</f>
        <v>#DIV/0!</v>
      </c>
      <c r="AO143" s="3" t="e">
        <f>IF(AND('5. Trigger species (global)'!$K146=lookups!$F$3,'6. Trigger species (at site)'!E148/('5. Trigger species (global)'!I146)&gt;=0.01,R143=1),1,0)</f>
        <v>#DIV/0!</v>
      </c>
      <c r="AP143" s="3" t="e">
        <f>IF(AND('5. Trigger species (global)'!$K146=lookups!$F$3,'6. Trigger species (at site)'!F148/('5. Trigger species (global)'!H146)&gt;=0.01,R143=1),1,0)</f>
        <v>#DIV/0!</v>
      </c>
      <c r="AQ143" s="3" t="e">
        <f>IF(AND('5. Trigger species (global)'!$K146=lookups!$F$3,'6. Trigger species (at site)'!G148/('5. Trigger species (global)'!G146)&gt;=0.01,R143=1),1,0)</f>
        <v>#DIV/0!</v>
      </c>
      <c r="AR143" s="3" t="e">
        <f>IF(AND(R143=1,BH143=$O$24,'5. Trigger species (global)'!L146=lookups!$F$3,'6. Trigger species (at site)'!E148/('5. Trigger species (global)'!I146)&gt;=0.005),1,0)</f>
        <v>#N/A</v>
      </c>
      <c r="AS143" s="3" t="e">
        <f>IF(AND(R143=1,BH143=$O$24,'5. Trigger species (global)'!L146=lookups!$F$3,'6. Trigger species (at site)'!F148/('5. Trigger species (global)'!H146)&gt;=0.005),1,0)</f>
        <v>#N/A</v>
      </c>
      <c r="AT143" s="3" t="e">
        <f>IF(AND(R143=1,BH143=$O$24,'5. Trigger species (global)'!L146=lookups!$F$3,'6. Trigger species (at site)'!G148/('5. Trigger species (global)'!G146)&gt;=0.005),1,0)</f>
        <v>#N/A</v>
      </c>
      <c r="AU143" s="3" t="e">
        <f>IF(AND('6. Trigger species (at site)'!C148&gt;=5,BH143=$O$25,'5. Trigger species (global)'!L146=lookups!$F$3),1,0)</f>
        <v>#N/A</v>
      </c>
      <c r="AV143" s="3">
        <f>IF(AND(R143=1,'6. Trigger species (at site)'!Y148=1),1,0)</f>
        <v>0</v>
      </c>
      <c r="AW143" s="3" t="e">
        <f>IF(AND('6. Trigger species (at site)'!Z148=1,'6. Trigger species (at site)'!E148/('5. Trigger species (global)'!I146)&gt;=0.01,'5. Trigger species (global)'!F146=lookups!$H$9),1,0)</f>
        <v>#DIV/0!</v>
      </c>
      <c r="AX143" s="3" t="e">
        <f>IF(AND('6. Trigger species (at site)'!Z148=1,'6. Trigger species (at site)'!F148/('5. Trigger species (global)'!H146)&gt;=0.01,'5. Trigger species (global)'!F146=lookups!$H$9),1,0)</f>
        <v>#DIV/0!</v>
      </c>
      <c r="AY143" s="3" t="e">
        <f>IF(AND('6. Trigger species (at site)'!Z148=1,'6. Trigger species (at site)'!G148/('5. Trigger species (global)'!G146)&gt;=0.01,'5. Trigger species (global)'!F146=lookups!$H$9),1,0)</f>
        <v>#DIV/0!</v>
      </c>
      <c r="AZ143" s="3">
        <f>IF(AND('6. Trigger species (at site)'!Z148=1,'6. Trigger species (at site)'!AA148=1,'5. Trigger species (global)'!F146=lookups!$H$9),1,0)</f>
        <v>0</v>
      </c>
      <c r="BA143" s="3" t="e">
        <f>IF(AND('6. Trigger species (at site)'!L148=lookups!$G$41,'6. Trigger species (at site)'!D148=lookups!$H$9,('6. Trigger species (at site)'!E148/('5. Trigger species (global)'!I146))&gt;=0.1),1,0)</f>
        <v>#DIV/0!</v>
      </c>
      <c r="BB143" s="3" t="e">
        <f>IF(AND('6. Trigger species (at site)'!L148=lookups!$G$41,'6. Trigger species (at site)'!D148=lookups!$H$9,('6. Trigger species (at site)'!F148/('5. Trigger species (global)'!H146))&gt;=0.1),1,0)</f>
        <v>#DIV/0!</v>
      </c>
      <c r="BC143" s="3" t="e">
        <f>IF(AND('6. Trigger species (at site)'!L148=lookups!$G$41,'6. Trigger species (at site)'!D148=lookups!$H$9,('6. Trigger species (at site)'!G148/('5. Trigger species (global)'!G146))&gt;=0.1),1,0)</f>
        <v>#DIV/0!</v>
      </c>
      <c r="BD143" s="3" t="e">
        <f>IF(AND('6. Trigger species (at site)'!L148=lookups!$G$42,'6. Trigger species (at site)'!D148=lookups!$H$9,('6. Trigger species (at site)'!E148/('5. Trigger species (global)'!I146))&gt;=0.1),1,0)</f>
        <v>#DIV/0!</v>
      </c>
      <c r="BE143" s="3" t="e">
        <f>IF(AND('6. Trigger species (at site)'!L148=lookups!$G$42,'6. Trigger species (at site)'!D148=lookups!$H$9,('6. Trigger species (at site)'!F148/('5. Trigger species (global)'!H146))&gt;=0.1),1,0)</f>
        <v>#DIV/0!</v>
      </c>
      <c r="BF143" s="3" t="e">
        <f>IF(AND('6. Trigger species (at site)'!L148=lookups!$G$42,'6. Trigger species (at site)'!D148=lookups!$H$9,('6. Trigger species (at site)'!G148/('5. Trigger species (global)'!G146))&gt;=0.1),1,0)</f>
        <v>#DIV/0!</v>
      </c>
      <c r="BG143" s="3">
        <f>'5. Trigger species (global)'!C146</f>
        <v>0</v>
      </c>
      <c r="BH143" s="3" t="e">
        <f t="shared" si="18"/>
        <v>#N/A</v>
      </c>
    </row>
    <row r="144" spans="1:60" x14ac:dyDescent="0.25">
      <c r="A144" s="3" t="s">
        <v>162</v>
      </c>
      <c r="E144" s="133"/>
      <c r="R144" s="3">
        <f>'6. Trigger species (at site)'!X149</f>
        <v>0</v>
      </c>
      <c r="S144" s="3">
        <f>IF(OR('5. Trigger species (global)'!D147=lookups!$E$43,'5. Trigger species (global)'!D147=lookups!$E$44),1,0)</f>
        <v>0</v>
      </c>
      <c r="T144" s="3">
        <f>IF('5. Trigger species (global)'!D147=lookups!$E$42,1,0)</f>
        <v>0</v>
      </c>
      <c r="U144" s="3">
        <f>IF(AND(S144=1,'5. Trigger species (global)'!$E$5=lookups!$H$3),1,0)</f>
        <v>0</v>
      </c>
      <c r="V144" s="3">
        <f>IF(AND(T144=1,'5. Trigger species (global)'!$E$5=lookups!$H$3),1,0)</f>
        <v>0</v>
      </c>
      <c r="W144" s="3" t="e">
        <f>IF(AND(S144=1,('6. Trigger species (at site)'!E149/(('5. Trigger species (global)'!I147))&gt;=0.005),'6. Trigger species (at site)'!C149&gt;4),1,0)</f>
        <v>#DIV/0!</v>
      </c>
      <c r="X144" s="28" t="e">
        <f>IF(AND(S144=1,('6. Trigger species (at site)'!F149/(('5. Trigger species (global)'!H147))&gt;=0.005),'6. Trigger species (at site)'!C149&gt;4),1,0)</f>
        <v>#DIV/0!</v>
      </c>
      <c r="Y144" s="3" t="e">
        <f>IF(AND(S144=1,('6. Trigger species (at site)'!G149/('5. Trigger species (global)'!G147)&gt;=0.005),'6. Trigger species (at site)'!C149&gt;4),1,0)</f>
        <v>#DIV/0!</v>
      </c>
      <c r="Z144" s="28" t="e">
        <f>IF(AND(T144=1,('6. Trigger species (at site)'!E149/('5. Trigger species (global)'!I147)&gt;=0.01),'6. Trigger species (at site)'!C149&gt;9),1,0)</f>
        <v>#DIV/0!</v>
      </c>
      <c r="AA144" s="28" t="e">
        <f>IF(AND(T144=1,('6. Trigger species (at site)'!F149/('5. Trigger species (global)'!H147)&gt;=0.01),'6. Trigger species (at site)'!C149&gt;9),1,0)</f>
        <v>#DIV/0!</v>
      </c>
      <c r="AB144" s="28" t="e">
        <f>IF(AND(T144=1,('6. Trigger species (at site)'!G149/('5. Trigger species (global)'!G147)&gt;=0.01),'6. Trigger species (at site)'!C149&gt;9),1,0)</f>
        <v>#DIV/0!</v>
      </c>
      <c r="AC144" s="3" t="e">
        <f>IF(AND(S144=1,('6. Trigger species (at site)'!E149/('5. Trigger species (global)'!I147)&gt;=0.001),'6. Trigger species (at site)'!C149&gt;4,'5. Trigger species (global)'!E147=lookups!$F$3),1,0)</f>
        <v>#DIV/0!</v>
      </c>
      <c r="AD144" s="28" t="e">
        <f>IF(AND(S144=1,('6. Trigger species (at site)'!F149/('5. Trigger species (global)'!H147)&gt;=0.001),'6. Trigger species (at site)'!D149&gt;4,'5. Trigger species (global)'!E147=lookups!$F$3),1,0)</f>
        <v>#DIV/0!</v>
      </c>
      <c r="AE144" s="3" t="e">
        <f>IF(AND(S144=1,('6. Trigger species (at site)'!G149/('5. Trigger species (global)'!G147)&gt;=0.001),'6. Trigger species (at site)'!C149&gt;4,'5. Trigger species (global)'!E147=lookups!$F$3),1,0)</f>
        <v>#DIV/0!</v>
      </c>
      <c r="AF144" s="28" t="e">
        <f>IF(AND(T144=1,('6. Trigger species (at site)'!E149/('5. Trigger species (global)'!I147)&gt;=0.002),'6. Trigger species (at site)'!C149&gt;9,'5. Trigger species (global)'!E147=lookups!$F$3),1,0)</f>
        <v>#DIV/0!</v>
      </c>
      <c r="AG144" s="28" t="e">
        <f>IF(AND(T144=1,('6. Trigger species (at site)'!F149/('5. Trigger species (global)'!H147)&gt;=0.002),'6. Trigger species (at site)'!D149&gt;9,'5. Trigger species (global)'!E147=lookups!$F$3),1,0)</f>
        <v>#DIV/0!</v>
      </c>
      <c r="AH144" s="28" t="e">
        <f>IF(AND(T144=1,('6. Trigger species (at site)'!G149/('5. Trigger species (global)'!G147)&gt;=0.002),'6. Trigger species (at site)'!C149&gt;9,'5. Trigger species (global)'!E147=lookups!$F$3),1,0)</f>
        <v>#DIV/0!</v>
      </c>
      <c r="AI144" s="3" t="e">
        <f>IF(AND(S144=1,('6. Trigger species (at site)'!E149/('5. Trigger species (global)'!I147)&gt;=0.95)),1,0)</f>
        <v>#DIV/0!</v>
      </c>
      <c r="AJ144" s="3" t="e">
        <f>IF(AND(S144=1,('6. Trigger species (at site)'!F149/('5. Trigger species (global)'!H147)&gt;=0.95)),1,0)</f>
        <v>#DIV/0!</v>
      </c>
      <c r="AK144" s="3" t="e">
        <f>IF(AND(S144=1,('6. Trigger species (at site)'!G149/('5. Trigger species (global)'!G147)&gt;=0.95)),1,0)</f>
        <v>#DIV/0!</v>
      </c>
      <c r="AL144" s="3" t="e">
        <f>IF(AND('6. Trigger species (at site)'!E149/('5. Trigger species (global)'!I147)&gt;=0.1,'6. Trigger species (at site)'!C149&gt;9,$R144=1),1,0)</f>
        <v>#DIV/0!</v>
      </c>
      <c r="AM144" s="3" t="e">
        <f>IF(AND('6. Trigger species (at site)'!F149/('5. Trigger species (global)'!H147)&gt;=0.1,'6. Trigger species (at site)'!D149&gt;9,$R144=1),1,0)</f>
        <v>#DIV/0!</v>
      </c>
      <c r="AN144" s="3" t="e">
        <f>IF(AND('6. Trigger species (at site)'!G149/('5. Trigger species (global)'!G147)&gt;=0.1,'6. Trigger species (at site)'!C149&gt;9,R144=1),1,0)</f>
        <v>#DIV/0!</v>
      </c>
      <c r="AO144" s="3" t="e">
        <f>IF(AND('5. Trigger species (global)'!$K147=lookups!$F$3,'6. Trigger species (at site)'!E149/('5. Trigger species (global)'!I147)&gt;=0.01,R144=1),1,0)</f>
        <v>#DIV/0!</v>
      </c>
      <c r="AP144" s="3" t="e">
        <f>IF(AND('5. Trigger species (global)'!$K147=lookups!$F$3,'6. Trigger species (at site)'!F149/('5. Trigger species (global)'!H147)&gt;=0.01,R144=1),1,0)</f>
        <v>#DIV/0!</v>
      </c>
      <c r="AQ144" s="3" t="e">
        <f>IF(AND('5. Trigger species (global)'!$K147=lookups!$F$3,'6. Trigger species (at site)'!G149/('5. Trigger species (global)'!G147)&gt;=0.01,R144=1),1,0)</f>
        <v>#DIV/0!</v>
      </c>
      <c r="AR144" s="3" t="e">
        <f>IF(AND(R144=1,BH144=$O$24,'5. Trigger species (global)'!L147=lookups!$F$3,'6. Trigger species (at site)'!E149/('5. Trigger species (global)'!I147)&gt;=0.005),1,0)</f>
        <v>#N/A</v>
      </c>
      <c r="AS144" s="3" t="e">
        <f>IF(AND(R144=1,BH144=$O$24,'5. Trigger species (global)'!L147=lookups!$F$3,'6. Trigger species (at site)'!F149/('5. Trigger species (global)'!H147)&gt;=0.005),1,0)</f>
        <v>#N/A</v>
      </c>
      <c r="AT144" s="3" t="e">
        <f>IF(AND(R144=1,BH144=$O$24,'5. Trigger species (global)'!L147=lookups!$F$3,'6. Trigger species (at site)'!G149/('5. Trigger species (global)'!G147)&gt;=0.005),1,0)</f>
        <v>#N/A</v>
      </c>
      <c r="AU144" s="3" t="e">
        <f>IF(AND('6. Trigger species (at site)'!C149&gt;=5,BH144=$O$25,'5. Trigger species (global)'!L147=lookups!$F$3),1,0)</f>
        <v>#N/A</v>
      </c>
      <c r="AV144" s="3">
        <f>IF(AND(R144=1,'6. Trigger species (at site)'!Y149=1),1,0)</f>
        <v>0</v>
      </c>
      <c r="AW144" s="3" t="e">
        <f>IF(AND('6. Trigger species (at site)'!Z149=1,'6. Trigger species (at site)'!E149/('5. Trigger species (global)'!I147)&gt;=0.01,'5. Trigger species (global)'!F147=lookups!$H$9),1,0)</f>
        <v>#DIV/0!</v>
      </c>
      <c r="AX144" s="3" t="e">
        <f>IF(AND('6. Trigger species (at site)'!Z149=1,'6. Trigger species (at site)'!F149/('5. Trigger species (global)'!H147)&gt;=0.01,'5. Trigger species (global)'!F147=lookups!$H$9),1,0)</f>
        <v>#DIV/0!</v>
      </c>
      <c r="AY144" s="3" t="e">
        <f>IF(AND('6. Trigger species (at site)'!Z149=1,'6. Trigger species (at site)'!G149/('5. Trigger species (global)'!G147)&gt;=0.01,'5. Trigger species (global)'!F147=lookups!$H$9),1,0)</f>
        <v>#DIV/0!</v>
      </c>
      <c r="AZ144" s="3">
        <f>IF(AND('6. Trigger species (at site)'!Z149=1,'6. Trigger species (at site)'!AA149=1,'5. Trigger species (global)'!F147=lookups!$H$9),1,0)</f>
        <v>0</v>
      </c>
      <c r="BA144" s="3" t="e">
        <f>IF(AND('6. Trigger species (at site)'!L149=lookups!$G$41,'6. Trigger species (at site)'!D149=lookups!$H$9,('6. Trigger species (at site)'!E149/('5. Trigger species (global)'!I147))&gt;=0.1),1,0)</f>
        <v>#DIV/0!</v>
      </c>
      <c r="BB144" s="3" t="e">
        <f>IF(AND('6. Trigger species (at site)'!L149=lookups!$G$41,'6. Trigger species (at site)'!D149=lookups!$H$9,('6. Trigger species (at site)'!F149/('5. Trigger species (global)'!H147))&gt;=0.1),1,0)</f>
        <v>#DIV/0!</v>
      </c>
      <c r="BC144" s="3" t="e">
        <f>IF(AND('6. Trigger species (at site)'!L149=lookups!$G$41,'6. Trigger species (at site)'!D149=lookups!$H$9,('6. Trigger species (at site)'!G149/('5. Trigger species (global)'!G147))&gt;=0.1),1,0)</f>
        <v>#DIV/0!</v>
      </c>
      <c r="BD144" s="3" t="e">
        <f>IF(AND('6. Trigger species (at site)'!L149=lookups!$G$42,'6. Trigger species (at site)'!D149=lookups!$H$9,('6. Trigger species (at site)'!E149/('5. Trigger species (global)'!I147))&gt;=0.1),1,0)</f>
        <v>#DIV/0!</v>
      </c>
      <c r="BE144" s="3" t="e">
        <f>IF(AND('6. Trigger species (at site)'!L149=lookups!$G$42,'6. Trigger species (at site)'!D149=lookups!$H$9,('6. Trigger species (at site)'!F149/('5. Trigger species (global)'!H147))&gt;=0.1),1,0)</f>
        <v>#DIV/0!</v>
      </c>
      <c r="BF144" s="3" t="e">
        <f>IF(AND('6. Trigger species (at site)'!L149=lookups!$G$42,'6. Trigger species (at site)'!D149=lookups!$H$9,('6. Trigger species (at site)'!G149/('5. Trigger species (global)'!G147))&gt;=0.1),1,0)</f>
        <v>#DIV/0!</v>
      </c>
      <c r="BG144" s="3">
        <f>'5. Trigger species (global)'!C147</f>
        <v>0</v>
      </c>
      <c r="BH144" s="3" t="e">
        <f t="shared" si="18"/>
        <v>#N/A</v>
      </c>
    </row>
    <row r="145" spans="1:60" x14ac:dyDescent="0.25">
      <c r="A145" s="3" t="s">
        <v>163</v>
      </c>
      <c r="E145" s="133"/>
      <c r="R145" s="3">
        <f>'6. Trigger species (at site)'!X150</f>
        <v>0</v>
      </c>
      <c r="S145" s="3">
        <f>IF(OR('5. Trigger species (global)'!D148=lookups!$E$43,'5. Trigger species (global)'!D148=lookups!$E$44),1,0)</f>
        <v>0</v>
      </c>
      <c r="T145" s="3">
        <f>IF('5. Trigger species (global)'!D148=lookups!$E$42,1,0)</f>
        <v>0</v>
      </c>
      <c r="U145" s="3">
        <f>IF(AND(S145=1,'5. Trigger species (global)'!$E$5=lookups!$H$3),1,0)</f>
        <v>0</v>
      </c>
      <c r="V145" s="3">
        <f>IF(AND(T145=1,'5. Trigger species (global)'!$E$5=lookups!$H$3),1,0)</f>
        <v>0</v>
      </c>
      <c r="W145" s="3" t="e">
        <f>IF(AND(S145=1,('6. Trigger species (at site)'!E150/(('5. Trigger species (global)'!I148))&gt;=0.005),'6. Trigger species (at site)'!C150&gt;4),1,0)</f>
        <v>#DIV/0!</v>
      </c>
      <c r="X145" s="28" t="e">
        <f>IF(AND(S145=1,('6. Trigger species (at site)'!F150/(('5. Trigger species (global)'!H148))&gt;=0.005),'6. Trigger species (at site)'!C150&gt;4),1,0)</f>
        <v>#DIV/0!</v>
      </c>
      <c r="Y145" s="3" t="e">
        <f>IF(AND(S145=1,('6. Trigger species (at site)'!G150/('5. Trigger species (global)'!G148)&gt;=0.005),'6. Trigger species (at site)'!C150&gt;4),1,0)</f>
        <v>#DIV/0!</v>
      </c>
      <c r="Z145" s="28" t="e">
        <f>IF(AND(T145=1,('6. Trigger species (at site)'!E150/('5. Trigger species (global)'!I148)&gt;=0.01),'6. Trigger species (at site)'!C150&gt;9),1,0)</f>
        <v>#DIV/0!</v>
      </c>
      <c r="AA145" s="28" t="e">
        <f>IF(AND(T145=1,('6. Trigger species (at site)'!F150/('5. Trigger species (global)'!H148)&gt;=0.01),'6. Trigger species (at site)'!C150&gt;9),1,0)</f>
        <v>#DIV/0!</v>
      </c>
      <c r="AB145" s="28" t="e">
        <f>IF(AND(T145=1,('6. Trigger species (at site)'!G150/('5. Trigger species (global)'!G148)&gt;=0.01),'6. Trigger species (at site)'!C150&gt;9),1,0)</f>
        <v>#DIV/0!</v>
      </c>
      <c r="AC145" s="3" t="e">
        <f>IF(AND(S145=1,('6. Trigger species (at site)'!E150/('5. Trigger species (global)'!I148)&gt;=0.001),'6. Trigger species (at site)'!C150&gt;4,'5. Trigger species (global)'!E148=lookups!$F$3),1,0)</f>
        <v>#DIV/0!</v>
      </c>
      <c r="AD145" s="28" t="e">
        <f>IF(AND(S145=1,('6. Trigger species (at site)'!F150/('5. Trigger species (global)'!H148)&gt;=0.001),'6. Trigger species (at site)'!D150&gt;4,'5. Trigger species (global)'!E148=lookups!$F$3),1,0)</f>
        <v>#DIV/0!</v>
      </c>
      <c r="AE145" s="3" t="e">
        <f>IF(AND(S145=1,('6. Trigger species (at site)'!G150/('5. Trigger species (global)'!G148)&gt;=0.001),'6. Trigger species (at site)'!C150&gt;4,'5. Trigger species (global)'!E148=lookups!$F$3),1,0)</f>
        <v>#DIV/0!</v>
      </c>
      <c r="AF145" s="28" t="e">
        <f>IF(AND(T145=1,('6. Trigger species (at site)'!E150/('5. Trigger species (global)'!I148)&gt;=0.002),'6. Trigger species (at site)'!C150&gt;9,'5. Trigger species (global)'!E148=lookups!$F$3),1,0)</f>
        <v>#DIV/0!</v>
      </c>
      <c r="AG145" s="28" t="e">
        <f>IF(AND(T145=1,('6. Trigger species (at site)'!F150/('5. Trigger species (global)'!H148)&gt;=0.002),'6. Trigger species (at site)'!D150&gt;9,'5. Trigger species (global)'!E148=lookups!$F$3),1,0)</f>
        <v>#DIV/0!</v>
      </c>
      <c r="AH145" s="28" t="e">
        <f>IF(AND(T145=1,('6. Trigger species (at site)'!G150/('5. Trigger species (global)'!G148)&gt;=0.002),'6. Trigger species (at site)'!C150&gt;9,'5. Trigger species (global)'!E148=lookups!$F$3),1,0)</f>
        <v>#DIV/0!</v>
      </c>
      <c r="AI145" s="3" t="e">
        <f>IF(AND(S145=1,('6. Trigger species (at site)'!E150/('5. Trigger species (global)'!I148)&gt;=0.95)),1,0)</f>
        <v>#DIV/0!</v>
      </c>
      <c r="AJ145" s="3" t="e">
        <f>IF(AND(S145=1,('6. Trigger species (at site)'!F150/('5. Trigger species (global)'!H148)&gt;=0.95)),1,0)</f>
        <v>#DIV/0!</v>
      </c>
      <c r="AK145" s="3" t="e">
        <f>IF(AND(S145=1,('6. Trigger species (at site)'!G150/('5. Trigger species (global)'!G148)&gt;=0.95)),1,0)</f>
        <v>#DIV/0!</v>
      </c>
      <c r="AL145" s="3" t="e">
        <f>IF(AND('6. Trigger species (at site)'!E150/('5. Trigger species (global)'!I148)&gt;=0.1,'6. Trigger species (at site)'!C150&gt;9,$R145=1),1,0)</f>
        <v>#DIV/0!</v>
      </c>
      <c r="AM145" s="3" t="e">
        <f>IF(AND('6. Trigger species (at site)'!F150/('5. Trigger species (global)'!H148)&gt;=0.1,'6. Trigger species (at site)'!D150&gt;9,$R145=1),1,0)</f>
        <v>#DIV/0!</v>
      </c>
      <c r="AN145" s="3" t="e">
        <f>IF(AND('6. Trigger species (at site)'!G150/('5. Trigger species (global)'!G148)&gt;=0.1,'6. Trigger species (at site)'!C150&gt;9,R145=1),1,0)</f>
        <v>#DIV/0!</v>
      </c>
      <c r="AO145" s="3" t="e">
        <f>IF(AND('5. Trigger species (global)'!$K148=lookups!$F$3,'6. Trigger species (at site)'!E150/('5. Trigger species (global)'!I148)&gt;=0.01,R145=1),1,0)</f>
        <v>#DIV/0!</v>
      </c>
      <c r="AP145" s="3" t="e">
        <f>IF(AND('5. Trigger species (global)'!$K148=lookups!$F$3,'6. Trigger species (at site)'!F150/('5. Trigger species (global)'!H148)&gt;=0.01,R145=1),1,0)</f>
        <v>#DIV/0!</v>
      </c>
      <c r="AQ145" s="3" t="e">
        <f>IF(AND('5. Trigger species (global)'!$K148=lookups!$F$3,'6. Trigger species (at site)'!G150/('5. Trigger species (global)'!G148)&gt;=0.01,R145=1),1,0)</f>
        <v>#DIV/0!</v>
      </c>
      <c r="AR145" s="3" t="e">
        <f>IF(AND(R145=1,BH145=$O$24,'5. Trigger species (global)'!L148=lookups!$F$3,'6. Trigger species (at site)'!E150/('5. Trigger species (global)'!I148)&gt;=0.005),1,0)</f>
        <v>#N/A</v>
      </c>
      <c r="AS145" s="3" t="e">
        <f>IF(AND(R145=1,BH145=$O$24,'5. Trigger species (global)'!L148=lookups!$F$3,'6. Trigger species (at site)'!F150/('5. Trigger species (global)'!H148)&gt;=0.005),1,0)</f>
        <v>#N/A</v>
      </c>
      <c r="AT145" s="3" t="e">
        <f>IF(AND(R145=1,BH145=$O$24,'5. Trigger species (global)'!L148=lookups!$F$3,'6. Trigger species (at site)'!G150/('5. Trigger species (global)'!G148)&gt;=0.005),1,0)</f>
        <v>#N/A</v>
      </c>
      <c r="AU145" s="3" t="e">
        <f>IF(AND('6. Trigger species (at site)'!C150&gt;=5,BH145=$O$25,'5. Trigger species (global)'!L148=lookups!$F$3),1,0)</f>
        <v>#N/A</v>
      </c>
      <c r="AV145" s="3">
        <f>IF(AND(R145=1,'6. Trigger species (at site)'!Y150=1),1,0)</f>
        <v>0</v>
      </c>
      <c r="AW145" s="3" t="e">
        <f>IF(AND('6. Trigger species (at site)'!Z150=1,'6. Trigger species (at site)'!E150/('5. Trigger species (global)'!I148)&gt;=0.01,'5. Trigger species (global)'!F148=lookups!$H$9),1,0)</f>
        <v>#DIV/0!</v>
      </c>
      <c r="AX145" s="3" t="e">
        <f>IF(AND('6. Trigger species (at site)'!Z150=1,'6. Trigger species (at site)'!F150/('5. Trigger species (global)'!H148)&gt;=0.01,'5. Trigger species (global)'!F148=lookups!$H$9),1,0)</f>
        <v>#DIV/0!</v>
      </c>
      <c r="AY145" s="3" t="e">
        <f>IF(AND('6. Trigger species (at site)'!Z150=1,'6. Trigger species (at site)'!G150/('5. Trigger species (global)'!G148)&gt;=0.01,'5. Trigger species (global)'!F148=lookups!$H$9),1,0)</f>
        <v>#DIV/0!</v>
      </c>
      <c r="AZ145" s="3">
        <f>IF(AND('6. Trigger species (at site)'!Z150=1,'6. Trigger species (at site)'!AA150=1,'5. Trigger species (global)'!F148=lookups!$H$9),1,0)</f>
        <v>0</v>
      </c>
      <c r="BA145" s="3" t="e">
        <f>IF(AND('6. Trigger species (at site)'!L150=lookups!$G$41,'6. Trigger species (at site)'!D150=lookups!$H$9,('6. Trigger species (at site)'!E150/('5. Trigger species (global)'!I148))&gt;=0.1),1,0)</f>
        <v>#DIV/0!</v>
      </c>
      <c r="BB145" s="3" t="e">
        <f>IF(AND('6. Trigger species (at site)'!L150=lookups!$G$41,'6. Trigger species (at site)'!D150=lookups!$H$9,('6. Trigger species (at site)'!F150/('5. Trigger species (global)'!H148))&gt;=0.1),1,0)</f>
        <v>#DIV/0!</v>
      </c>
      <c r="BC145" s="3" t="e">
        <f>IF(AND('6. Trigger species (at site)'!L150=lookups!$G$41,'6. Trigger species (at site)'!D150=lookups!$H$9,('6. Trigger species (at site)'!G150/('5. Trigger species (global)'!G148))&gt;=0.1),1,0)</f>
        <v>#DIV/0!</v>
      </c>
      <c r="BD145" s="3" t="e">
        <f>IF(AND('6. Trigger species (at site)'!L150=lookups!$G$42,'6. Trigger species (at site)'!D150=lookups!$H$9,('6. Trigger species (at site)'!E150/('5. Trigger species (global)'!I148))&gt;=0.1),1,0)</f>
        <v>#DIV/0!</v>
      </c>
      <c r="BE145" s="3" t="e">
        <f>IF(AND('6. Trigger species (at site)'!L150=lookups!$G$42,'6. Trigger species (at site)'!D150=lookups!$H$9,('6. Trigger species (at site)'!F150/('5. Trigger species (global)'!H148))&gt;=0.1),1,0)</f>
        <v>#DIV/0!</v>
      </c>
      <c r="BF145" s="3" t="e">
        <f>IF(AND('6. Trigger species (at site)'!L150=lookups!$G$42,'6. Trigger species (at site)'!D150=lookups!$H$9,('6. Trigger species (at site)'!G150/('5. Trigger species (global)'!G148))&gt;=0.1),1,0)</f>
        <v>#DIV/0!</v>
      </c>
      <c r="BG145" s="3">
        <f>'5. Trigger species (global)'!C148</f>
        <v>0</v>
      </c>
      <c r="BH145" s="3" t="e">
        <f t="shared" si="18"/>
        <v>#N/A</v>
      </c>
    </row>
    <row r="146" spans="1:60" x14ac:dyDescent="0.25">
      <c r="A146" s="3" t="s">
        <v>164</v>
      </c>
      <c r="E146" s="133"/>
      <c r="R146" s="3">
        <f>'6. Trigger species (at site)'!X151</f>
        <v>0</v>
      </c>
      <c r="S146" s="3">
        <f>IF(OR('5. Trigger species (global)'!D149=lookups!$E$43,'5. Trigger species (global)'!D149=lookups!$E$44),1,0)</f>
        <v>0</v>
      </c>
      <c r="T146" s="3">
        <f>IF('5. Trigger species (global)'!D149=lookups!$E$42,1,0)</f>
        <v>0</v>
      </c>
      <c r="U146" s="3">
        <f>IF(AND(S146=1,'5. Trigger species (global)'!$E$5=lookups!$H$3),1,0)</f>
        <v>0</v>
      </c>
      <c r="V146" s="3">
        <f>IF(AND(T146=1,'5. Trigger species (global)'!$E$5=lookups!$H$3),1,0)</f>
        <v>0</v>
      </c>
      <c r="W146" s="3" t="e">
        <f>IF(AND(S146=1,('6. Trigger species (at site)'!E151/(('5. Trigger species (global)'!I149))&gt;=0.005),'6. Trigger species (at site)'!C151&gt;4),1,0)</f>
        <v>#DIV/0!</v>
      </c>
      <c r="X146" s="28" t="e">
        <f>IF(AND(S146=1,('6. Trigger species (at site)'!F151/(('5. Trigger species (global)'!H149))&gt;=0.005),'6. Trigger species (at site)'!C151&gt;4),1,0)</f>
        <v>#DIV/0!</v>
      </c>
      <c r="Y146" s="3" t="e">
        <f>IF(AND(S146=1,('6. Trigger species (at site)'!G151/('5. Trigger species (global)'!G149)&gt;=0.005),'6. Trigger species (at site)'!C151&gt;4),1,0)</f>
        <v>#DIV/0!</v>
      </c>
      <c r="Z146" s="28" t="e">
        <f>IF(AND(T146=1,('6. Trigger species (at site)'!E151/('5. Trigger species (global)'!I149)&gt;=0.01),'6. Trigger species (at site)'!C151&gt;9),1,0)</f>
        <v>#DIV/0!</v>
      </c>
      <c r="AA146" s="28" t="e">
        <f>IF(AND(T146=1,('6. Trigger species (at site)'!F151/('5. Trigger species (global)'!H149)&gt;=0.01),'6. Trigger species (at site)'!C151&gt;9),1,0)</f>
        <v>#DIV/0!</v>
      </c>
      <c r="AB146" s="28" t="e">
        <f>IF(AND(T146=1,('6. Trigger species (at site)'!G151/('5. Trigger species (global)'!G149)&gt;=0.01),'6. Trigger species (at site)'!C151&gt;9),1,0)</f>
        <v>#DIV/0!</v>
      </c>
      <c r="AC146" s="3" t="e">
        <f>IF(AND(S146=1,('6. Trigger species (at site)'!E151/('5. Trigger species (global)'!I149)&gt;=0.001),'6. Trigger species (at site)'!C151&gt;4,'5. Trigger species (global)'!E149=lookups!$F$3),1,0)</f>
        <v>#DIV/0!</v>
      </c>
      <c r="AD146" s="28" t="e">
        <f>IF(AND(S146=1,('6. Trigger species (at site)'!F151/('5. Trigger species (global)'!H149)&gt;=0.001),'6. Trigger species (at site)'!D151&gt;4,'5. Trigger species (global)'!E149=lookups!$F$3),1,0)</f>
        <v>#DIV/0!</v>
      </c>
      <c r="AE146" s="3" t="e">
        <f>IF(AND(S146=1,('6. Trigger species (at site)'!G151/('5. Trigger species (global)'!G149)&gt;=0.001),'6. Trigger species (at site)'!C151&gt;4,'5. Trigger species (global)'!E149=lookups!$F$3),1,0)</f>
        <v>#DIV/0!</v>
      </c>
      <c r="AF146" s="28" t="e">
        <f>IF(AND(T146=1,('6. Trigger species (at site)'!E151/('5. Trigger species (global)'!I149)&gt;=0.002),'6. Trigger species (at site)'!C151&gt;9,'5. Trigger species (global)'!E149=lookups!$F$3),1,0)</f>
        <v>#DIV/0!</v>
      </c>
      <c r="AG146" s="28" t="e">
        <f>IF(AND(T146=1,('6. Trigger species (at site)'!F151/('5. Trigger species (global)'!H149)&gt;=0.002),'6. Trigger species (at site)'!D151&gt;9,'5. Trigger species (global)'!E149=lookups!$F$3),1,0)</f>
        <v>#DIV/0!</v>
      </c>
      <c r="AH146" s="28" t="e">
        <f>IF(AND(T146=1,('6. Trigger species (at site)'!G151/('5. Trigger species (global)'!G149)&gt;=0.002),'6. Trigger species (at site)'!C151&gt;9,'5. Trigger species (global)'!E149=lookups!$F$3),1,0)</f>
        <v>#DIV/0!</v>
      </c>
      <c r="AI146" s="3" t="e">
        <f>IF(AND(S146=1,('6. Trigger species (at site)'!E151/('5. Trigger species (global)'!I149)&gt;=0.95)),1,0)</f>
        <v>#DIV/0!</v>
      </c>
      <c r="AJ146" s="3" t="e">
        <f>IF(AND(S146=1,('6. Trigger species (at site)'!F151/('5. Trigger species (global)'!H149)&gt;=0.95)),1,0)</f>
        <v>#DIV/0!</v>
      </c>
      <c r="AK146" s="3" t="e">
        <f>IF(AND(S146=1,('6. Trigger species (at site)'!G151/('5. Trigger species (global)'!G149)&gt;=0.95)),1,0)</f>
        <v>#DIV/0!</v>
      </c>
      <c r="AL146" s="3" t="e">
        <f>IF(AND('6. Trigger species (at site)'!E151/('5. Trigger species (global)'!I149)&gt;=0.1,'6. Trigger species (at site)'!C151&gt;9,$R146=1),1,0)</f>
        <v>#DIV/0!</v>
      </c>
      <c r="AM146" s="3" t="e">
        <f>IF(AND('6. Trigger species (at site)'!F151/('5. Trigger species (global)'!H149)&gt;=0.1,'6. Trigger species (at site)'!D151&gt;9,$R146=1),1,0)</f>
        <v>#DIV/0!</v>
      </c>
      <c r="AN146" s="3" t="e">
        <f>IF(AND('6. Trigger species (at site)'!G151/('5. Trigger species (global)'!G149)&gt;=0.1,'6. Trigger species (at site)'!C151&gt;9,R146=1),1,0)</f>
        <v>#DIV/0!</v>
      </c>
      <c r="AO146" s="3" t="e">
        <f>IF(AND('5. Trigger species (global)'!$K149=lookups!$F$3,'6. Trigger species (at site)'!E151/('5. Trigger species (global)'!I149)&gt;=0.01,R146=1),1,0)</f>
        <v>#DIV/0!</v>
      </c>
      <c r="AP146" s="3" t="e">
        <f>IF(AND('5. Trigger species (global)'!$K149=lookups!$F$3,'6. Trigger species (at site)'!F151/('5. Trigger species (global)'!H149)&gt;=0.01,R146=1),1,0)</f>
        <v>#DIV/0!</v>
      </c>
      <c r="AQ146" s="3" t="e">
        <f>IF(AND('5. Trigger species (global)'!$K149=lookups!$F$3,'6. Trigger species (at site)'!G151/('5. Trigger species (global)'!G149)&gt;=0.01,R146=1),1,0)</f>
        <v>#DIV/0!</v>
      </c>
      <c r="AR146" s="3" t="e">
        <f>IF(AND(R146=1,BH146=$O$24,'5. Trigger species (global)'!L149=lookups!$F$3,'6. Trigger species (at site)'!E151/('5. Trigger species (global)'!I149)&gt;=0.005),1,0)</f>
        <v>#N/A</v>
      </c>
      <c r="AS146" s="3" t="e">
        <f>IF(AND(R146=1,BH146=$O$24,'5. Trigger species (global)'!L149=lookups!$F$3,'6. Trigger species (at site)'!F151/('5. Trigger species (global)'!H149)&gt;=0.005),1,0)</f>
        <v>#N/A</v>
      </c>
      <c r="AT146" s="3" t="e">
        <f>IF(AND(R146=1,BH146=$O$24,'5. Trigger species (global)'!L149=lookups!$F$3,'6. Trigger species (at site)'!G151/('5. Trigger species (global)'!G149)&gt;=0.005),1,0)</f>
        <v>#N/A</v>
      </c>
      <c r="AU146" s="3" t="e">
        <f>IF(AND('6. Trigger species (at site)'!C151&gt;=5,BH146=$O$25,'5. Trigger species (global)'!L149=lookups!$F$3),1,0)</f>
        <v>#N/A</v>
      </c>
      <c r="AV146" s="3">
        <f>IF(AND(R146=1,'6. Trigger species (at site)'!Y151=1),1,0)</f>
        <v>0</v>
      </c>
      <c r="AW146" s="3" t="e">
        <f>IF(AND('6. Trigger species (at site)'!Z151=1,'6. Trigger species (at site)'!E151/('5. Trigger species (global)'!I149)&gt;=0.01,'5. Trigger species (global)'!F149=lookups!$H$9),1,0)</f>
        <v>#DIV/0!</v>
      </c>
      <c r="AX146" s="3" t="e">
        <f>IF(AND('6. Trigger species (at site)'!Z151=1,'6. Trigger species (at site)'!F151/('5. Trigger species (global)'!H149)&gt;=0.01,'5. Trigger species (global)'!F149=lookups!$H$9),1,0)</f>
        <v>#DIV/0!</v>
      </c>
      <c r="AY146" s="3" t="e">
        <f>IF(AND('6. Trigger species (at site)'!Z151=1,'6. Trigger species (at site)'!G151/('5. Trigger species (global)'!G149)&gt;=0.01,'5. Trigger species (global)'!F149=lookups!$H$9),1,0)</f>
        <v>#DIV/0!</v>
      </c>
      <c r="AZ146" s="3">
        <f>IF(AND('6. Trigger species (at site)'!Z151=1,'6. Trigger species (at site)'!AA151=1,'5. Trigger species (global)'!F149=lookups!$H$9),1,0)</f>
        <v>0</v>
      </c>
      <c r="BA146" s="3" t="e">
        <f>IF(AND('6. Trigger species (at site)'!L151=lookups!$G$41,'6. Trigger species (at site)'!D151=lookups!$H$9,('6. Trigger species (at site)'!E151/('5. Trigger species (global)'!I149))&gt;=0.1),1,0)</f>
        <v>#DIV/0!</v>
      </c>
      <c r="BB146" s="3" t="e">
        <f>IF(AND('6. Trigger species (at site)'!L151=lookups!$G$41,'6. Trigger species (at site)'!D151=lookups!$H$9,('6. Trigger species (at site)'!F151/('5. Trigger species (global)'!H149))&gt;=0.1),1,0)</f>
        <v>#DIV/0!</v>
      </c>
      <c r="BC146" s="3" t="e">
        <f>IF(AND('6. Trigger species (at site)'!L151=lookups!$G$41,'6. Trigger species (at site)'!D151=lookups!$H$9,('6. Trigger species (at site)'!G151/('5. Trigger species (global)'!G149))&gt;=0.1),1,0)</f>
        <v>#DIV/0!</v>
      </c>
      <c r="BD146" s="3" t="e">
        <f>IF(AND('6. Trigger species (at site)'!L151=lookups!$G$42,'6. Trigger species (at site)'!D151=lookups!$H$9,('6. Trigger species (at site)'!E151/('5. Trigger species (global)'!I149))&gt;=0.1),1,0)</f>
        <v>#DIV/0!</v>
      </c>
      <c r="BE146" s="3" t="e">
        <f>IF(AND('6. Trigger species (at site)'!L151=lookups!$G$42,'6. Trigger species (at site)'!D151=lookups!$H$9,('6. Trigger species (at site)'!F151/('5. Trigger species (global)'!H149))&gt;=0.1),1,0)</f>
        <v>#DIV/0!</v>
      </c>
      <c r="BF146" s="3" t="e">
        <f>IF(AND('6. Trigger species (at site)'!L151=lookups!$G$42,'6. Trigger species (at site)'!D151=lookups!$H$9,('6. Trigger species (at site)'!G151/('5. Trigger species (global)'!G149))&gt;=0.1),1,0)</f>
        <v>#DIV/0!</v>
      </c>
      <c r="BG146" s="3">
        <f>'5. Trigger species (global)'!C149</f>
        <v>0</v>
      </c>
      <c r="BH146" s="3" t="e">
        <f t="shared" si="18"/>
        <v>#N/A</v>
      </c>
    </row>
    <row r="147" spans="1:60" x14ac:dyDescent="0.25">
      <c r="A147" s="3" t="s">
        <v>165</v>
      </c>
      <c r="E147" s="35"/>
      <c r="R147" s="3">
        <f>'6. Trigger species (at site)'!X152</f>
        <v>0</v>
      </c>
      <c r="S147" s="3">
        <f>IF(OR('5. Trigger species (global)'!D150=lookups!$E$43,'5. Trigger species (global)'!D150=lookups!$E$44),1,0)</f>
        <v>0</v>
      </c>
      <c r="T147" s="3">
        <f>IF('5. Trigger species (global)'!D150=lookups!$E$42,1,0)</f>
        <v>0</v>
      </c>
      <c r="U147" s="3">
        <f>IF(AND(S147=1,'5. Trigger species (global)'!$E$5=lookups!$H$3),1,0)</f>
        <v>0</v>
      </c>
      <c r="V147" s="3">
        <f>IF(AND(T147=1,'5. Trigger species (global)'!$E$5=lookups!$H$3),1,0)</f>
        <v>0</v>
      </c>
      <c r="W147" s="3" t="e">
        <f>IF(AND(S147=1,('6. Trigger species (at site)'!E152/(('5. Trigger species (global)'!I150))&gt;=0.005),'6. Trigger species (at site)'!C152&gt;4),1,0)</f>
        <v>#DIV/0!</v>
      </c>
      <c r="X147" s="28" t="e">
        <f>IF(AND(S147=1,('6. Trigger species (at site)'!F152/(('5. Trigger species (global)'!H150))&gt;=0.005),'6. Trigger species (at site)'!C152&gt;4),1,0)</f>
        <v>#DIV/0!</v>
      </c>
      <c r="Y147" s="3" t="e">
        <f>IF(AND(S147=1,('6. Trigger species (at site)'!G152/('5. Trigger species (global)'!G150)&gt;=0.005),'6. Trigger species (at site)'!C152&gt;4),1,0)</f>
        <v>#DIV/0!</v>
      </c>
      <c r="Z147" s="28" t="e">
        <f>IF(AND(T147=1,('6. Trigger species (at site)'!E152/('5. Trigger species (global)'!I150)&gt;=0.01),'6. Trigger species (at site)'!C152&gt;9),1,0)</f>
        <v>#DIV/0!</v>
      </c>
      <c r="AA147" s="28" t="e">
        <f>IF(AND(T147=1,('6. Trigger species (at site)'!F152/('5. Trigger species (global)'!H150)&gt;=0.01),'6. Trigger species (at site)'!C152&gt;9),1,0)</f>
        <v>#DIV/0!</v>
      </c>
      <c r="AB147" s="28" t="e">
        <f>IF(AND(T147=1,('6. Trigger species (at site)'!G152/('5. Trigger species (global)'!G150)&gt;=0.01),'6. Trigger species (at site)'!C152&gt;9),1,0)</f>
        <v>#DIV/0!</v>
      </c>
      <c r="AC147" s="3" t="e">
        <f>IF(AND(S147=1,('6. Trigger species (at site)'!E152/('5. Trigger species (global)'!I150)&gt;=0.001),'6. Trigger species (at site)'!C152&gt;4,'5. Trigger species (global)'!E150=lookups!$F$3),1,0)</f>
        <v>#DIV/0!</v>
      </c>
      <c r="AD147" s="28" t="e">
        <f>IF(AND(S147=1,('6. Trigger species (at site)'!F152/('5. Trigger species (global)'!H150)&gt;=0.001),'6. Trigger species (at site)'!D152&gt;4,'5. Trigger species (global)'!E150=lookups!$F$3),1,0)</f>
        <v>#DIV/0!</v>
      </c>
      <c r="AE147" s="3" t="e">
        <f>IF(AND(S147=1,('6. Trigger species (at site)'!G152/('5. Trigger species (global)'!G150)&gt;=0.001),'6. Trigger species (at site)'!C152&gt;4,'5. Trigger species (global)'!E150=lookups!$F$3),1,0)</f>
        <v>#DIV/0!</v>
      </c>
      <c r="AF147" s="28" t="e">
        <f>IF(AND(T147=1,('6. Trigger species (at site)'!E152/('5. Trigger species (global)'!I150)&gt;=0.002),'6. Trigger species (at site)'!C152&gt;9,'5. Trigger species (global)'!E150=lookups!$F$3),1,0)</f>
        <v>#DIV/0!</v>
      </c>
      <c r="AG147" s="28" t="e">
        <f>IF(AND(T147=1,('6. Trigger species (at site)'!F152/('5. Trigger species (global)'!H150)&gt;=0.002),'6. Trigger species (at site)'!D152&gt;9,'5. Trigger species (global)'!E150=lookups!$F$3),1,0)</f>
        <v>#DIV/0!</v>
      </c>
      <c r="AH147" s="28" t="e">
        <f>IF(AND(T147=1,('6. Trigger species (at site)'!G152/('5. Trigger species (global)'!G150)&gt;=0.002),'6. Trigger species (at site)'!C152&gt;9,'5. Trigger species (global)'!E150=lookups!$F$3),1,0)</f>
        <v>#DIV/0!</v>
      </c>
      <c r="AI147" s="3" t="e">
        <f>IF(AND(S147=1,('6. Trigger species (at site)'!E152/('5. Trigger species (global)'!I150)&gt;=0.95)),1,0)</f>
        <v>#DIV/0!</v>
      </c>
      <c r="AJ147" s="3" t="e">
        <f>IF(AND(S147=1,('6. Trigger species (at site)'!F152/('5. Trigger species (global)'!H150)&gt;=0.95)),1,0)</f>
        <v>#DIV/0!</v>
      </c>
      <c r="AK147" s="3" t="e">
        <f>IF(AND(S147=1,('6. Trigger species (at site)'!G152/('5. Trigger species (global)'!G150)&gt;=0.95)),1,0)</f>
        <v>#DIV/0!</v>
      </c>
      <c r="AL147" s="3" t="e">
        <f>IF(AND('6. Trigger species (at site)'!E152/('5. Trigger species (global)'!I150)&gt;=0.1,'6. Trigger species (at site)'!C152&gt;9,$R147=1),1,0)</f>
        <v>#DIV/0!</v>
      </c>
      <c r="AM147" s="3" t="e">
        <f>IF(AND('6. Trigger species (at site)'!F152/('5. Trigger species (global)'!H150)&gt;=0.1,'6. Trigger species (at site)'!D152&gt;9,$R147=1),1,0)</f>
        <v>#DIV/0!</v>
      </c>
      <c r="AN147" s="3" t="e">
        <f>IF(AND('6. Trigger species (at site)'!G152/('5. Trigger species (global)'!G150)&gt;=0.1,'6. Trigger species (at site)'!C152&gt;9,R147=1),1,0)</f>
        <v>#DIV/0!</v>
      </c>
      <c r="AO147" s="3" t="e">
        <f>IF(AND('5. Trigger species (global)'!$K150=lookups!$F$3,'6. Trigger species (at site)'!E152/('5. Trigger species (global)'!I150)&gt;=0.01,R147=1),1,0)</f>
        <v>#DIV/0!</v>
      </c>
      <c r="AP147" s="3" t="e">
        <f>IF(AND('5. Trigger species (global)'!$K150=lookups!$F$3,'6. Trigger species (at site)'!F152/('5. Trigger species (global)'!H150)&gt;=0.01,R147=1),1,0)</f>
        <v>#DIV/0!</v>
      </c>
      <c r="AQ147" s="3" t="e">
        <f>IF(AND('5. Trigger species (global)'!$K150=lookups!$F$3,'6. Trigger species (at site)'!G152/('5. Trigger species (global)'!G150)&gt;=0.01,R147=1),1,0)</f>
        <v>#DIV/0!</v>
      </c>
      <c r="AR147" s="3" t="e">
        <f>IF(AND(R147=1,BH147=$O$24,'5. Trigger species (global)'!L150=lookups!$F$3,'6. Trigger species (at site)'!E152/('5. Trigger species (global)'!I150)&gt;=0.005),1,0)</f>
        <v>#N/A</v>
      </c>
      <c r="AS147" s="3" t="e">
        <f>IF(AND(R147=1,BH147=$O$24,'5. Trigger species (global)'!L150=lookups!$F$3,'6. Trigger species (at site)'!F152/('5. Trigger species (global)'!H150)&gt;=0.005),1,0)</f>
        <v>#N/A</v>
      </c>
      <c r="AT147" s="3" t="e">
        <f>IF(AND(R147=1,BH147=$O$24,'5. Trigger species (global)'!L150=lookups!$F$3,'6. Trigger species (at site)'!G152/('5. Trigger species (global)'!G150)&gt;=0.005),1,0)</f>
        <v>#N/A</v>
      </c>
      <c r="AU147" s="3" t="e">
        <f>IF(AND('6. Trigger species (at site)'!C152&gt;=5,BH147=$O$25,'5. Trigger species (global)'!L150=lookups!$F$3),1,0)</f>
        <v>#N/A</v>
      </c>
      <c r="AV147" s="3">
        <f>IF(AND(R147=1,'6. Trigger species (at site)'!Y152=1),1,0)</f>
        <v>0</v>
      </c>
      <c r="AW147" s="3" t="e">
        <f>IF(AND('6. Trigger species (at site)'!Z152=1,'6. Trigger species (at site)'!E152/('5. Trigger species (global)'!I150)&gt;=0.01,'5. Trigger species (global)'!F150=lookups!$H$9),1,0)</f>
        <v>#DIV/0!</v>
      </c>
      <c r="AX147" s="3" t="e">
        <f>IF(AND('6. Trigger species (at site)'!Z152=1,'6. Trigger species (at site)'!F152/('5. Trigger species (global)'!H150)&gt;=0.01,'5. Trigger species (global)'!F150=lookups!$H$9),1,0)</f>
        <v>#DIV/0!</v>
      </c>
      <c r="AY147" s="3" t="e">
        <f>IF(AND('6. Trigger species (at site)'!Z152=1,'6. Trigger species (at site)'!G152/('5. Trigger species (global)'!G150)&gt;=0.01,'5. Trigger species (global)'!F150=lookups!$H$9),1,0)</f>
        <v>#DIV/0!</v>
      </c>
      <c r="AZ147" s="3">
        <f>IF(AND('6. Trigger species (at site)'!Z152=1,'6. Trigger species (at site)'!AA152=1,'5. Trigger species (global)'!F150=lookups!$H$9),1,0)</f>
        <v>0</v>
      </c>
      <c r="BA147" s="3" t="e">
        <f>IF(AND('6. Trigger species (at site)'!L152=lookups!$G$41,'6. Trigger species (at site)'!D152=lookups!$H$9,('6. Trigger species (at site)'!E152/('5. Trigger species (global)'!I150))&gt;=0.1),1,0)</f>
        <v>#DIV/0!</v>
      </c>
      <c r="BB147" s="3" t="e">
        <f>IF(AND('6. Trigger species (at site)'!L152=lookups!$G$41,'6. Trigger species (at site)'!D152=lookups!$H$9,('6. Trigger species (at site)'!F152/('5. Trigger species (global)'!H150))&gt;=0.1),1,0)</f>
        <v>#DIV/0!</v>
      </c>
      <c r="BC147" s="3" t="e">
        <f>IF(AND('6. Trigger species (at site)'!L152=lookups!$G$41,'6. Trigger species (at site)'!D152=lookups!$H$9,('6. Trigger species (at site)'!G152/('5. Trigger species (global)'!G150))&gt;=0.1),1,0)</f>
        <v>#DIV/0!</v>
      </c>
      <c r="BD147" s="3" t="e">
        <f>IF(AND('6. Trigger species (at site)'!L152=lookups!$G$42,'6. Trigger species (at site)'!D152=lookups!$H$9,('6. Trigger species (at site)'!E152/('5. Trigger species (global)'!I150))&gt;=0.1),1,0)</f>
        <v>#DIV/0!</v>
      </c>
      <c r="BE147" s="3" t="e">
        <f>IF(AND('6. Trigger species (at site)'!L152=lookups!$G$42,'6. Trigger species (at site)'!D152=lookups!$H$9,('6. Trigger species (at site)'!F152/('5. Trigger species (global)'!H150))&gt;=0.1),1,0)</f>
        <v>#DIV/0!</v>
      </c>
      <c r="BF147" s="3" t="e">
        <f>IF(AND('6. Trigger species (at site)'!L152=lookups!$G$42,'6. Trigger species (at site)'!D152=lookups!$H$9,('6. Trigger species (at site)'!G152/('5. Trigger species (global)'!G150))&gt;=0.1),1,0)</f>
        <v>#DIV/0!</v>
      </c>
      <c r="BG147" s="3">
        <f>'5. Trigger species (global)'!C150</f>
        <v>0</v>
      </c>
      <c r="BH147" s="3" t="e">
        <f t="shared" si="18"/>
        <v>#N/A</v>
      </c>
    </row>
    <row r="148" spans="1:60" x14ac:dyDescent="0.25">
      <c r="A148" s="3" t="s">
        <v>166</v>
      </c>
      <c r="R148" s="3">
        <f>'6. Trigger species (at site)'!X153</f>
        <v>0</v>
      </c>
      <c r="S148" s="3">
        <f>IF(OR('5. Trigger species (global)'!D151=lookups!$E$43,'5. Trigger species (global)'!D151=lookups!$E$44),1,0)</f>
        <v>0</v>
      </c>
      <c r="T148" s="3">
        <f>IF('5. Trigger species (global)'!D151=lookups!$E$42,1,0)</f>
        <v>0</v>
      </c>
      <c r="U148" s="3">
        <f>IF(AND(S148=1,'5. Trigger species (global)'!$E$5=lookups!$H$3),1,0)</f>
        <v>0</v>
      </c>
      <c r="V148" s="3">
        <f>IF(AND(T148=1,'5. Trigger species (global)'!$E$5=lookups!$H$3),1,0)</f>
        <v>0</v>
      </c>
      <c r="W148" s="3" t="e">
        <f>IF(AND(S148=1,('6. Trigger species (at site)'!E153/(('5. Trigger species (global)'!I151))&gt;=0.005),'6. Trigger species (at site)'!C153&gt;4),1,0)</f>
        <v>#DIV/0!</v>
      </c>
      <c r="X148" s="28" t="e">
        <f>IF(AND(S148=1,('6. Trigger species (at site)'!F153/(('5. Trigger species (global)'!H151))&gt;=0.005),'6. Trigger species (at site)'!C153&gt;4),1,0)</f>
        <v>#DIV/0!</v>
      </c>
      <c r="Y148" s="3" t="e">
        <f>IF(AND(S148=1,('6. Trigger species (at site)'!G153/('5. Trigger species (global)'!G151)&gt;=0.005),'6. Trigger species (at site)'!C153&gt;4),1,0)</f>
        <v>#DIV/0!</v>
      </c>
      <c r="Z148" s="28" t="e">
        <f>IF(AND(T148=1,('6. Trigger species (at site)'!E153/('5. Trigger species (global)'!I151)&gt;=0.01),'6. Trigger species (at site)'!C153&gt;9),1,0)</f>
        <v>#DIV/0!</v>
      </c>
      <c r="AA148" s="28" t="e">
        <f>IF(AND(T148=1,('6. Trigger species (at site)'!F153/('5. Trigger species (global)'!H151)&gt;=0.01),'6. Trigger species (at site)'!C153&gt;9),1,0)</f>
        <v>#DIV/0!</v>
      </c>
      <c r="AB148" s="28" t="e">
        <f>IF(AND(T148=1,('6. Trigger species (at site)'!G153/('5. Trigger species (global)'!G151)&gt;=0.01),'6. Trigger species (at site)'!C153&gt;9),1,0)</f>
        <v>#DIV/0!</v>
      </c>
      <c r="AC148" s="3" t="e">
        <f>IF(AND(S148=1,('6. Trigger species (at site)'!E153/('5. Trigger species (global)'!I151)&gt;=0.001),'6. Trigger species (at site)'!C153&gt;4,'5. Trigger species (global)'!E151=lookups!$F$3),1,0)</f>
        <v>#DIV/0!</v>
      </c>
      <c r="AD148" s="28" t="e">
        <f>IF(AND(S148=1,('6. Trigger species (at site)'!F153/('5. Trigger species (global)'!H151)&gt;=0.001),'6. Trigger species (at site)'!D153&gt;4,'5. Trigger species (global)'!E151=lookups!$F$3),1,0)</f>
        <v>#DIV/0!</v>
      </c>
      <c r="AE148" s="3" t="e">
        <f>IF(AND(S148=1,('6. Trigger species (at site)'!G153/('5. Trigger species (global)'!G151)&gt;=0.001),'6. Trigger species (at site)'!C153&gt;4,'5. Trigger species (global)'!E151=lookups!$F$3),1,0)</f>
        <v>#DIV/0!</v>
      </c>
      <c r="AF148" s="28" t="e">
        <f>IF(AND(T148=1,('6. Trigger species (at site)'!E153/('5. Trigger species (global)'!I151)&gt;=0.002),'6. Trigger species (at site)'!C153&gt;9,'5. Trigger species (global)'!E151=lookups!$F$3),1,0)</f>
        <v>#DIV/0!</v>
      </c>
      <c r="AG148" s="28" t="e">
        <f>IF(AND(T148=1,('6. Trigger species (at site)'!F153/('5. Trigger species (global)'!H151)&gt;=0.002),'6. Trigger species (at site)'!D153&gt;9,'5. Trigger species (global)'!E151=lookups!$F$3),1,0)</f>
        <v>#DIV/0!</v>
      </c>
      <c r="AH148" s="28" t="e">
        <f>IF(AND(T148=1,('6. Trigger species (at site)'!G153/('5. Trigger species (global)'!G151)&gt;=0.002),'6. Trigger species (at site)'!C153&gt;9,'5. Trigger species (global)'!E151=lookups!$F$3),1,0)</f>
        <v>#DIV/0!</v>
      </c>
      <c r="AI148" s="3" t="e">
        <f>IF(AND(S148=1,('6. Trigger species (at site)'!E153/('5. Trigger species (global)'!I151)&gt;=0.95)),1,0)</f>
        <v>#DIV/0!</v>
      </c>
      <c r="AJ148" s="3" t="e">
        <f>IF(AND(S148=1,('6. Trigger species (at site)'!F153/('5. Trigger species (global)'!H151)&gt;=0.95)),1,0)</f>
        <v>#DIV/0!</v>
      </c>
      <c r="AK148" s="3" t="e">
        <f>IF(AND(S148=1,('6. Trigger species (at site)'!G153/('5. Trigger species (global)'!G151)&gt;=0.95)),1,0)</f>
        <v>#DIV/0!</v>
      </c>
      <c r="AL148" s="3" t="e">
        <f>IF(AND('6. Trigger species (at site)'!E153/('5. Trigger species (global)'!I151)&gt;=0.1,'6. Trigger species (at site)'!C153&gt;9,$R148=1),1,0)</f>
        <v>#DIV/0!</v>
      </c>
      <c r="AM148" s="3" t="e">
        <f>IF(AND('6. Trigger species (at site)'!F153/('5. Trigger species (global)'!H151)&gt;=0.1,'6. Trigger species (at site)'!D153&gt;9,$R148=1),1,0)</f>
        <v>#DIV/0!</v>
      </c>
      <c r="AN148" s="3" t="e">
        <f>IF(AND('6. Trigger species (at site)'!G153/('5. Trigger species (global)'!G151)&gt;=0.1,'6. Trigger species (at site)'!C153&gt;9,R148=1),1,0)</f>
        <v>#DIV/0!</v>
      </c>
      <c r="AO148" s="3" t="e">
        <f>IF(AND('5. Trigger species (global)'!$K151=lookups!$F$3,'6. Trigger species (at site)'!E153/('5. Trigger species (global)'!I151)&gt;=0.01,R148=1),1,0)</f>
        <v>#DIV/0!</v>
      </c>
      <c r="AP148" s="3" t="e">
        <f>IF(AND('5. Trigger species (global)'!$K151=lookups!$F$3,'6. Trigger species (at site)'!F153/('5. Trigger species (global)'!H151)&gt;=0.01,R148=1),1,0)</f>
        <v>#DIV/0!</v>
      </c>
      <c r="AQ148" s="3" t="e">
        <f>IF(AND('5. Trigger species (global)'!$K151=lookups!$F$3,'6. Trigger species (at site)'!G153/('5. Trigger species (global)'!G151)&gt;=0.01,R148=1),1,0)</f>
        <v>#DIV/0!</v>
      </c>
      <c r="AR148" s="3" t="e">
        <f>IF(AND(R148=1,BH148=$O$24,'5. Trigger species (global)'!L151=lookups!$F$3,'6. Trigger species (at site)'!E153/('5. Trigger species (global)'!I151)&gt;=0.005),1,0)</f>
        <v>#N/A</v>
      </c>
      <c r="AS148" s="3" t="e">
        <f>IF(AND(R148=1,BH148=$O$24,'5. Trigger species (global)'!L151=lookups!$F$3,'6. Trigger species (at site)'!F153/('5. Trigger species (global)'!H151)&gt;=0.005),1,0)</f>
        <v>#N/A</v>
      </c>
      <c r="AT148" s="3" t="e">
        <f>IF(AND(R148=1,BH148=$O$24,'5. Trigger species (global)'!L151=lookups!$F$3,'6. Trigger species (at site)'!G153/('5. Trigger species (global)'!G151)&gt;=0.005),1,0)</f>
        <v>#N/A</v>
      </c>
      <c r="AU148" s="3" t="e">
        <f>IF(AND('6. Trigger species (at site)'!C153&gt;=5,BH148=$O$25,'5. Trigger species (global)'!L151=lookups!$F$3),1,0)</f>
        <v>#N/A</v>
      </c>
      <c r="AV148" s="3">
        <f>IF(AND(R148=1,'6. Trigger species (at site)'!Y153=1),1,0)</f>
        <v>0</v>
      </c>
      <c r="AW148" s="3" t="e">
        <f>IF(AND('6. Trigger species (at site)'!Z153=1,'6. Trigger species (at site)'!E153/('5. Trigger species (global)'!I151)&gt;=0.01,'5. Trigger species (global)'!F151=lookups!$H$9),1,0)</f>
        <v>#DIV/0!</v>
      </c>
      <c r="AX148" s="3" t="e">
        <f>IF(AND('6. Trigger species (at site)'!Z153=1,'6. Trigger species (at site)'!F153/('5. Trigger species (global)'!H151)&gt;=0.01,'5. Trigger species (global)'!F151=lookups!$H$9),1,0)</f>
        <v>#DIV/0!</v>
      </c>
      <c r="AY148" s="3" t="e">
        <f>IF(AND('6. Trigger species (at site)'!Z153=1,'6. Trigger species (at site)'!G153/('5. Trigger species (global)'!G151)&gt;=0.01,'5. Trigger species (global)'!F151=lookups!$H$9),1,0)</f>
        <v>#DIV/0!</v>
      </c>
      <c r="AZ148" s="3">
        <f>IF(AND('6. Trigger species (at site)'!Z153=1,'6. Trigger species (at site)'!AA153=1,'5. Trigger species (global)'!F151=lookups!$H$9),1,0)</f>
        <v>0</v>
      </c>
      <c r="BA148" s="3" t="e">
        <f>IF(AND('6. Trigger species (at site)'!L153=lookups!$G$41,'6. Trigger species (at site)'!D153=lookups!$H$9,('6. Trigger species (at site)'!E153/('5. Trigger species (global)'!I151))&gt;=0.1),1,0)</f>
        <v>#DIV/0!</v>
      </c>
      <c r="BB148" s="3" t="e">
        <f>IF(AND('6. Trigger species (at site)'!L153=lookups!$G$41,'6. Trigger species (at site)'!D153=lookups!$H$9,('6. Trigger species (at site)'!F153/('5. Trigger species (global)'!H151))&gt;=0.1),1,0)</f>
        <v>#DIV/0!</v>
      </c>
      <c r="BC148" s="3" t="e">
        <f>IF(AND('6. Trigger species (at site)'!L153=lookups!$G$41,'6. Trigger species (at site)'!D153=lookups!$H$9,('6. Trigger species (at site)'!G153/('5. Trigger species (global)'!G151))&gt;=0.1),1,0)</f>
        <v>#DIV/0!</v>
      </c>
      <c r="BD148" s="3" t="e">
        <f>IF(AND('6. Trigger species (at site)'!L153=lookups!$G$42,'6. Trigger species (at site)'!D153=lookups!$H$9,('6. Trigger species (at site)'!E153/('5. Trigger species (global)'!I151))&gt;=0.1),1,0)</f>
        <v>#DIV/0!</v>
      </c>
      <c r="BE148" s="3" t="e">
        <f>IF(AND('6. Trigger species (at site)'!L153=lookups!$G$42,'6. Trigger species (at site)'!D153=lookups!$H$9,('6. Trigger species (at site)'!F153/('5. Trigger species (global)'!H151))&gt;=0.1),1,0)</f>
        <v>#DIV/0!</v>
      </c>
      <c r="BF148" s="3" t="e">
        <f>IF(AND('6. Trigger species (at site)'!L153=lookups!$G$42,'6. Trigger species (at site)'!D153=lookups!$H$9,('6. Trigger species (at site)'!G153/('5. Trigger species (global)'!G151))&gt;=0.1),1,0)</f>
        <v>#DIV/0!</v>
      </c>
      <c r="BG148" s="3">
        <f>'5. Trigger species (global)'!C151</f>
        <v>0</v>
      </c>
      <c r="BH148" s="3" t="e">
        <f t="shared" si="18"/>
        <v>#N/A</v>
      </c>
    </row>
    <row r="149" spans="1:60" x14ac:dyDescent="0.25">
      <c r="A149" s="3" t="s">
        <v>167</v>
      </c>
      <c r="R149" s="3">
        <f>'6. Trigger species (at site)'!X154</f>
        <v>0</v>
      </c>
      <c r="S149" s="3">
        <f>IF(OR('5. Trigger species (global)'!D152=lookups!$E$43,'5. Trigger species (global)'!D152=lookups!$E$44),1,0)</f>
        <v>0</v>
      </c>
      <c r="T149" s="3">
        <f>IF('5. Trigger species (global)'!D152=lookups!$E$42,1,0)</f>
        <v>0</v>
      </c>
      <c r="U149" s="3">
        <f>IF(AND(S149=1,'5. Trigger species (global)'!$E$5=lookups!$H$3),1,0)</f>
        <v>0</v>
      </c>
      <c r="V149" s="3">
        <f>IF(AND(T149=1,'5. Trigger species (global)'!$E$5=lookups!$H$3),1,0)</f>
        <v>0</v>
      </c>
      <c r="W149" s="3" t="e">
        <f>IF(AND(S149=1,('6. Trigger species (at site)'!E154/(('5. Trigger species (global)'!I152))&gt;=0.005),'6. Trigger species (at site)'!C154&gt;4),1,0)</f>
        <v>#DIV/0!</v>
      </c>
      <c r="X149" s="28" t="e">
        <f>IF(AND(S149=1,('6. Trigger species (at site)'!F154/(('5. Trigger species (global)'!H152))&gt;=0.005),'6. Trigger species (at site)'!C154&gt;4),1,0)</f>
        <v>#DIV/0!</v>
      </c>
      <c r="Y149" s="3" t="e">
        <f>IF(AND(S149=1,('6. Trigger species (at site)'!G154/('5. Trigger species (global)'!G152)&gt;=0.005),'6. Trigger species (at site)'!C154&gt;4),1,0)</f>
        <v>#DIV/0!</v>
      </c>
      <c r="Z149" s="28" t="e">
        <f>IF(AND(T149=1,('6. Trigger species (at site)'!E154/('5. Trigger species (global)'!I152)&gt;=0.01),'6. Trigger species (at site)'!C154&gt;9),1,0)</f>
        <v>#DIV/0!</v>
      </c>
      <c r="AA149" s="28" t="e">
        <f>IF(AND(T149=1,('6. Trigger species (at site)'!F154/('5. Trigger species (global)'!H152)&gt;=0.01),'6. Trigger species (at site)'!C154&gt;9),1,0)</f>
        <v>#DIV/0!</v>
      </c>
      <c r="AB149" s="28" t="e">
        <f>IF(AND(T149=1,('6. Trigger species (at site)'!G154/('5. Trigger species (global)'!G152)&gt;=0.01),'6. Trigger species (at site)'!C154&gt;9),1,0)</f>
        <v>#DIV/0!</v>
      </c>
      <c r="AC149" s="3" t="e">
        <f>IF(AND(S149=1,('6. Trigger species (at site)'!E154/('5. Trigger species (global)'!I152)&gt;=0.001),'6. Trigger species (at site)'!C154&gt;4,'5. Trigger species (global)'!E152=lookups!$F$3),1,0)</f>
        <v>#DIV/0!</v>
      </c>
      <c r="AD149" s="28" t="e">
        <f>IF(AND(S149=1,('6. Trigger species (at site)'!F154/('5. Trigger species (global)'!H152)&gt;=0.001),'6. Trigger species (at site)'!D154&gt;4,'5. Trigger species (global)'!E152=lookups!$F$3),1,0)</f>
        <v>#DIV/0!</v>
      </c>
      <c r="AE149" s="3" t="e">
        <f>IF(AND(S149=1,('6. Trigger species (at site)'!G154/('5. Trigger species (global)'!G152)&gt;=0.001),'6. Trigger species (at site)'!C154&gt;4,'5. Trigger species (global)'!E152=lookups!$F$3),1,0)</f>
        <v>#DIV/0!</v>
      </c>
      <c r="AF149" s="28" t="e">
        <f>IF(AND(T149=1,('6. Trigger species (at site)'!E154/('5. Trigger species (global)'!I152)&gt;=0.002),'6. Trigger species (at site)'!C154&gt;9,'5. Trigger species (global)'!E152=lookups!$F$3),1,0)</f>
        <v>#DIV/0!</v>
      </c>
      <c r="AG149" s="28" t="e">
        <f>IF(AND(T149=1,('6. Trigger species (at site)'!F154/('5. Trigger species (global)'!H152)&gt;=0.002),'6. Trigger species (at site)'!D154&gt;9,'5. Trigger species (global)'!E152=lookups!$F$3),1,0)</f>
        <v>#DIV/0!</v>
      </c>
      <c r="AH149" s="28" t="e">
        <f>IF(AND(T149=1,('6. Trigger species (at site)'!G154/('5. Trigger species (global)'!G152)&gt;=0.002),'6. Trigger species (at site)'!C154&gt;9,'5. Trigger species (global)'!E152=lookups!$F$3),1,0)</f>
        <v>#DIV/0!</v>
      </c>
      <c r="AI149" s="3" t="e">
        <f>IF(AND(S149=1,('6. Trigger species (at site)'!E154/('5. Trigger species (global)'!I152)&gt;=0.95)),1,0)</f>
        <v>#DIV/0!</v>
      </c>
      <c r="AJ149" s="3" t="e">
        <f>IF(AND(S149=1,('6. Trigger species (at site)'!F154/('5. Trigger species (global)'!H152)&gt;=0.95)),1,0)</f>
        <v>#DIV/0!</v>
      </c>
      <c r="AK149" s="3" t="e">
        <f>IF(AND(S149=1,('6. Trigger species (at site)'!G154/('5. Trigger species (global)'!G152)&gt;=0.95)),1,0)</f>
        <v>#DIV/0!</v>
      </c>
      <c r="AL149" s="3" t="e">
        <f>IF(AND('6. Trigger species (at site)'!E154/('5. Trigger species (global)'!I152)&gt;=0.1,'6. Trigger species (at site)'!C154&gt;9,$R149=1),1,0)</f>
        <v>#DIV/0!</v>
      </c>
      <c r="AM149" s="3" t="e">
        <f>IF(AND('6. Trigger species (at site)'!F154/('5. Trigger species (global)'!H152)&gt;=0.1,'6. Trigger species (at site)'!D154&gt;9,$R149=1),1,0)</f>
        <v>#DIV/0!</v>
      </c>
      <c r="AN149" s="3" t="e">
        <f>IF(AND('6. Trigger species (at site)'!G154/('5. Trigger species (global)'!G152)&gt;=0.1,'6. Trigger species (at site)'!C154&gt;9,R149=1),1,0)</f>
        <v>#DIV/0!</v>
      </c>
      <c r="AO149" s="3" t="e">
        <f>IF(AND('5. Trigger species (global)'!$K152=lookups!$F$3,'6. Trigger species (at site)'!E154/('5. Trigger species (global)'!I152)&gt;=0.01,R149=1),1,0)</f>
        <v>#DIV/0!</v>
      </c>
      <c r="AP149" s="3" t="e">
        <f>IF(AND('5. Trigger species (global)'!$K152=lookups!$F$3,'6. Trigger species (at site)'!F154/('5. Trigger species (global)'!H152)&gt;=0.01,R149=1),1,0)</f>
        <v>#DIV/0!</v>
      </c>
      <c r="AQ149" s="3" t="e">
        <f>IF(AND('5. Trigger species (global)'!$K152=lookups!$F$3,'6. Trigger species (at site)'!G154/('5. Trigger species (global)'!G152)&gt;=0.01,R149=1),1,0)</f>
        <v>#DIV/0!</v>
      </c>
      <c r="AR149" s="3" t="e">
        <f>IF(AND(R149=1,BH149=$O$24,'5. Trigger species (global)'!L152=lookups!$F$3,'6. Trigger species (at site)'!E154/('5. Trigger species (global)'!I152)&gt;=0.005),1,0)</f>
        <v>#N/A</v>
      </c>
      <c r="AS149" s="3" t="e">
        <f>IF(AND(R149=1,BH149=$O$24,'5. Trigger species (global)'!L152=lookups!$F$3,'6. Trigger species (at site)'!F154/('5. Trigger species (global)'!H152)&gt;=0.005),1,0)</f>
        <v>#N/A</v>
      </c>
      <c r="AT149" s="3" t="e">
        <f>IF(AND(R149=1,BH149=$O$24,'5. Trigger species (global)'!L152=lookups!$F$3,'6. Trigger species (at site)'!G154/('5. Trigger species (global)'!G152)&gt;=0.005),1,0)</f>
        <v>#N/A</v>
      </c>
      <c r="AU149" s="3" t="e">
        <f>IF(AND('6. Trigger species (at site)'!C154&gt;=5,BH149=$O$25,'5. Trigger species (global)'!L152=lookups!$F$3),1,0)</f>
        <v>#N/A</v>
      </c>
      <c r="AV149" s="3">
        <f>IF(AND(R149=1,'6. Trigger species (at site)'!Y154=1),1,0)</f>
        <v>0</v>
      </c>
      <c r="AW149" s="3" t="e">
        <f>IF(AND('6. Trigger species (at site)'!Z154=1,'6. Trigger species (at site)'!E154/('5. Trigger species (global)'!I152)&gt;=0.01,'5. Trigger species (global)'!F152=lookups!$H$9),1,0)</f>
        <v>#DIV/0!</v>
      </c>
      <c r="AX149" s="3" t="e">
        <f>IF(AND('6. Trigger species (at site)'!Z154=1,'6. Trigger species (at site)'!F154/('5. Trigger species (global)'!H152)&gt;=0.01,'5. Trigger species (global)'!F152=lookups!$H$9),1,0)</f>
        <v>#DIV/0!</v>
      </c>
      <c r="AY149" s="3" t="e">
        <f>IF(AND('6. Trigger species (at site)'!Z154=1,'6. Trigger species (at site)'!G154/('5. Trigger species (global)'!G152)&gt;=0.01,'5. Trigger species (global)'!F152=lookups!$H$9),1,0)</f>
        <v>#DIV/0!</v>
      </c>
      <c r="AZ149" s="3">
        <f>IF(AND('6. Trigger species (at site)'!Z154=1,'6. Trigger species (at site)'!AA154=1,'5. Trigger species (global)'!F152=lookups!$H$9),1,0)</f>
        <v>0</v>
      </c>
      <c r="BA149" s="3" t="e">
        <f>IF(AND('6. Trigger species (at site)'!L154=lookups!$G$41,'6. Trigger species (at site)'!D154=lookups!$H$9,('6. Trigger species (at site)'!E154/('5. Trigger species (global)'!I152))&gt;=0.1),1,0)</f>
        <v>#DIV/0!</v>
      </c>
      <c r="BB149" s="3" t="e">
        <f>IF(AND('6. Trigger species (at site)'!L154=lookups!$G$41,'6. Trigger species (at site)'!D154=lookups!$H$9,('6. Trigger species (at site)'!F154/('5. Trigger species (global)'!H152))&gt;=0.1),1,0)</f>
        <v>#DIV/0!</v>
      </c>
      <c r="BC149" s="3" t="e">
        <f>IF(AND('6. Trigger species (at site)'!L154=lookups!$G$41,'6. Trigger species (at site)'!D154=lookups!$H$9,('6. Trigger species (at site)'!G154/('5. Trigger species (global)'!G152))&gt;=0.1),1,0)</f>
        <v>#DIV/0!</v>
      </c>
      <c r="BD149" s="3" t="e">
        <f>IF(AND('6. Trigger species (at site)'!L154=lookups!$G$42,'6. Trigger species (at site)'!D154=lookups!$H$9,('6. Trigger species (at site)'!E154/('5. Trigger species (global)'!I152))&gt;=0.1),1,0)</f>
        <v>#DIV/0!</v>
      </c>
      <c r="BE149" s="3" t="e">
        <f>IF(AND('6. Trigger species (at site)'!L154=lookups!$G$42,'6. Trigger species (at site)'!D154=lookups!$H$9,('6. Trigger species (at site)'!F154/('5. Trigger species (global)'!H152))&gt;=0.1),1,0)</f>
        <v>#DIV/0!</v>
      </c>
      <c r="BF149" s="3" t="e">
        <f>IF(AND('6. Trigger species (at site)'!L154=lookups!$G$42,'6. Trigger species (at site)'!D154=lookups!$H$9,('6. Trigger species (at site)'!G154/('5. Trigger species (global)'!G152))&gt;=0.1),1,0)</f>
        <v>#DIV/0!</v>
      </c>
      <c r="BG149" s="3">
        <f>'5. Trigger species (global)'!C152</f>
        <v>0</v>
      </c>
      <c r="BH149" s="3" t="e">
        <f t="shared" si="18"/>
        <v>#N/A</v>
      </c>
    </row>
    <row r="150" spans="1:60" x14ac:dyDescent="0.25">
      <c r="A150" s="3" t="s">
        <v>168</v>
      </c>
      <c r="E150" s="35"/>
      <c r="R150" s="3">
        <f>'6. Trigger species (at site)'!X155</f>
        <v>0</v>
      </c>
      <c r="S150" s="3">
        <f>IF(OR('5. Trigger species (global)'!D153=lookups!$E$43,'5. Trigger species (global)'!D153=lookups!$E$44),1,0)</f>
        <v>0</v>
      </c>
      <c r="T150" s="3">
        <f>IF('5. Trigger species (global)'!D153=lookups!$E$42,1,0)</f>
        <v>0</v>
      </c>
      <c r="U150" s="3">
        <f>IF(AND(S150=1,'5. Trigger species (global)'!$E$5=lookups!$H$3),1,0)</f>
        <v>0</v>
      </c>
      <c r="V150" s="3">
        <f>IF(AND(T150=1,'5. Trigger species (global)'!$E$5=lookups!$H$3),1,0)</f>
        <v>0</v>
      </c>
      <c r="W150" s="3" t="e">
        <f>IF(AND(S150=1,('6. Trigger species (at site)'!E155/(('5. Trigger species (global)'!I153))&gt;=0.005),'6. Trigger species (at site)'!C155&gt;4),1,0)</f>
        <v>#DIV/0!</v>
      </c>
      <c r="X150" s="28" t="e">
        <f>IF(AND(S150=1,('6. Trigger species (at site)'!F155/(('5. Trigger species (global)'!H153))&gt;=0.005),'6. Trigger species (at site)'!C155&gt;4),1,0)</f>
        <v>#DIV/0!</v>
      </c>
      <c r="Y150" s="3" t="e">
        <f>IF(AND(S150=1,('6. Trigger species (at site)'!G155/('5. Trigger species (global)'!G153)&gt;=0.005),'6. Trigger species (at site)'!C155&gt;4),1,0)</f>
        <v>#DIV/0!</v>
      </c>
      <c r="Z150" s="28" t="e">
        <f>IF(AND(T150=1,('6. Trigger species (at site)'!E155/('5. Trigger species (global)'!I153)&gt;=0.01),'6. Trigger species (at site)'!C155&gt;9),1,0)</f>
        <v>#DIV/0!</v>
      </c>
      <c r="AA150" s="28" t="e">
        <f>IF(AND(T150=1,('6. Trigger species (at site)'!F155/('5. Trigger species (global)'!H153)&gt;=0.01),'6. Trigger species (at site)'!C155&gt;9),1,0)</f>
        <v>#DIV/0!</v>
      </c>
      <c r="AB150" s="28" t="e">
        <f>IF(AND(T150=1,('6. Trigger species (at site)'!G155/('5. Trigger species (global)'!G153)&gt;=0.01),'6. Trigger species (at site)'!C155&gt;9),1,0)</f>
        <v>#DIV/0!</v>
      </c>
      <c r="AC150" s="3" t="e">
        <f>IF(AND(S150=1,('6. Trigger species (at site)'!E155/('5. Trigger species (global)'!I153)&gt;=0.001),'6. Trigger species (at site)'!C155&gt;4,'5. Trigger species (global)'!E153=lookups!$F$3),1,0)</f>
        <v>#DIV/0!</v>
      </c>
      <c r="AD150" s="28" t="e">
        <f>IF(AND(S150=1,('6. Trigger species (at site)'!F155/('5. Trigger species (global)'!H153)&gt;=0.001),'6. Trigger species (at site)'!D155&gt;4,'5. Trigger species (global)'!E153=lookups!$F$3),1,0)</f>
        <v>#DIV/0!</v>
      </c>
      <c r="AE150" s="3" t="e">
        <f>IF(AND(S150=1,('6. Trigger species (at site)'!G155/('5. Trigger species (global)'!G153)&gt;=0.001),'6. Trigger species (at site)'!C155&gt;4,'5. Trigger species (global)'!E153=lookups!$F$3),1,0)</f>
        <v>#DIV/0!</v>
      </c>
      <c r="AF150" s="28" t="e">
        <f>IF(AND(T150=1,('6. Trigger species (at site)'!E155/('5. Trigger species (global)'!I153)&gt;=0.002),'6. Trigger species (at site)'!C155&gt;9,'5. Trigger species (global)'!E153=lookups!$F$3),1,0)</f>
        <v>#DIV/0!</v>
      </c>
      <c r="AG150" s="28" t="e">
        <f>IF(AND(T150=1,('6. Trigger species (at site)'!F155/('5. Trigger species (global)'!H153)&gt;=0.002),'6. Trigger species (at site)'!D155&gt;9,'5. Trigger species (global)'!E153=lookups!$F$3),1,0)</f>
        <v>#DIV/0!</v>
      </c>
      <c r="AH150" s="28" t="e">
        <f>IF(AND(T150=1,('6. Trigger species (at site)'!G155/('5. Trigger species (global)'!G153)&gt;=0.002),'6. Trigger species (at site)'!C155&gt;9,'5. Trigger species (global)'!E153=lookups!$F$3),1,0)</f>
        <v>#DIV/0!</v>
      </c>
      <c r="AI150" s="3" t="e">
        <f>IF(AND(S150=1,('6. Trigger species (at site)'!E155/('5. Trigger species (global)'!I153)&gt;=0.95)),1,0)</f>
        <v>#DIV/0!</v>
      </c>
      <c r="AJ150" s="3" t="e">
        <f>IF(AND(S150=1,('6. Trigger species (at site)'!F155/('5. Trigger species (global)'!H153)&gt;=0.95)),1,0)</f>
        <v>#DIV/0!</v>
      </c>
      <c r="AK150" s="3" t="e">
        <f>IF(AND(S150=1,('6. Trigger species (at site)'!G155/('5. Trigger species (global)'!G153)&gt;=0.95)),1,0)</f>
        <v>#DIV/0!</v>
      </c>
      <c r="AL150" s="3" t="e">
        <f>IF(AND('6. Trigger species (at site)'!E155/('5. Trigger species (global)'!I153)&gt;=0.1,'6. Trigger species (at site)'!C155&gt;9,$R150=1),1,0)</f>
        <v>#DIV/0!</v>
      </c>
      <c r="AM150" s="3" t="e">
        <f>IF(AND('6. Trigger species (at site)'!F155/('5. Trigger species (global)'!H153)&gt;=0.1,'6. Trigger species (at site)'!D155&gt;9,$R150=1),1,0)</f>
        <v>#DIV/0!</v>
      </c>
      <c r="AN150" s="3" t="e">
        <f>IF(AND('6. Trigger species (at site)'!G155/('5. Trigger species (global)'!G153)&gt;=0.1,'6. Trigger species (at site)'!C155&gt;9,R150=1),1,0)</f>
        <v>#DIV/0!</v>
      </c>
      <c r="AO150" s="3" t="e">
        <f>IF(AND('5. Trigger species (global)'!$K153=lookups!$F$3,'6. Trigger species (at site)'!E155/('5. Trigger species (global)'!I153)&gt;=0.01,R150=1),1,0)</f>
        <v>#DIV/0!</v>
      </c>
      <c r="AP150" s="3" t="e">
        <f>IF(AND('5. Trigger species (global)'!$K153=lookups!$F$3,'6. Trigger species (at site)'!F155/('5. Trigger species (global)'!H153)&gt;=0.01,R150=1),1,0)</f>
        <v>#DIV/0!</v>
      </c>
      <c r="AQ150" s="3" t="e">
        <f>IF(AND('5. Trigger species (global)'!$K153=lookups!$F$3,'6. Trigger species (at site)'!G155/('5. Trigger species (global)'!G153)&gt;=0.01,R150=1),1,0)</f>
        <v>#DIV/0!</v>
      </c>
      <c r="AR150" s="3" t="e">
        <f>IF(AND(R150=1,BH150=$O$24,'5. Trigger species (global)'!L153=lookups!$F$3,'6. Trigger species (at site)'!E155/('5. Trigger species (global)'!I153)&gt;=0.005),1,0)</f>
        <v>#N/A</v>
      </c>
      <c r="AS150" s="3" t="e">
        <f>IF(AND(R150=1,BH150=$O$24,'5. Trigger species (global)'!L153=lookups!$F$3,'6. Trigger species (at site)'!F155/('5. Trigger species (global)'!H153)&gt;=0.005),1,0)</f>
        <v>#N/A</v>
      </c>
      <c r="AT150" s="3" t="e">
        <f>IF(AND(R150=1,BH150=$O$24,'5. Trigger species (global)'!L153=lookups!$F$3,'6. Trigger species (at site)'!G155/('5. Trigger species (global)'!G153)&gt;=0.005),1,0)</f>
        <v>#N/A</v>
      </c>
      <c r="AU150" s="3" t="e">
        <f>IF(AND('6. Trigger species (at site)'!C155&gt;=5,BH150=$O$25,'5. Trigger species (global)'!L153=lookups!$F$3),1,0)</f>
        <v>#N/A</v>
      </c>
      <c r="AV150" s="3">
        <f>IF(AND(R150=1,'6. Trigger species (at site)'!Y155=1),1,0)</f>
        <v>0</v>
      </c>
      <c r="AW150" s="3" t="e">
        <f>IF(AND('6. Trigger species (at site)'!Z155=1,'6. Trigger species (at site)'!E155/('5. Trigger species (global)'!I153)&gt;=0.01,'5. Trigger species (global)'!F153=lookups!$H$9),1,0)</f>
        <v>#DIV/0!</v>
      </c>
      <c r="AX150" s="3" t="e">
        <f>IF(AND('6. Trigger species (at site)'!Z155=1,'6. Trigger species (at site)'!F155/('5. Trigger species (global)'!H153)&gt;=0.01,'5. Trigger species (global)'!F153=lookups!$H$9),1,0)</f>
        <v>#DIV/0!</v>
      </c>
      <c r="AY150" s="3" t="e">
        <f>IF(AND('6. Trigger species (at site)'!Z155=1,'6. Trigger species (at site)'!G155/('5. Trigger species (global)'!G153)&gt;=0.01,'5. Trigger species (global)'!F153=lookups!$H$9),1,0)</f>
        <v>#DIV/0!</v>
      </c>
      <c r="AZ150" s="3">
        <f>IF(AND('6. Trigger species (at site)'!Z155=1,'6. Trigger species (at site)'!AA155=1,'5. Trigger species (global)'!F153=lookups!$H$9),1,0)</f>
        <v>0</v>
      </c>
      <c r="BA150" s="3" t="e">
        <f>IF(AND('6. Trigger species (at site)'!L155=lookups!$G$41,'6. Trigger species (at site)'!D155=lookups!$H$9,('6. Trigger species (at site)'!E155/('5. Trigger species (global)'!I153))&gt;=0.1),1,0)</f>
        <v>#DIV/0!</v>
      </c>
      <c r="BB150" s="3" t="e">
        <f>IF(AND('6. Trigger species (at site)'!L155=lookups!$G$41,'6. Trigger species (at site)'!D155=lookups!$H$9,('6. Trigger species (at site)'!F155/('5. Trigger species (global)'!H153))&gt;=0.1),1,0)</f>
        <v>#DIV/0!</v>
      </c>
      <c r="BC150" s="3" t="e">
        <f>IF(AND('6. Trigger species (at site)'!L155=lookups!$G$41,'6. Trigger species (at site)'!D155=lookups!$H$9,('6. Trigger species (at site)'!G155/('5. Trigger species (global)'!G153))&gt;=0.1),1,0)</f>
        <v>#DIV/0!</v>
      </c>
      <c r="BD150" s="3" t="e">
        <f>IF(AND('6. Trigger species (at site)'!L155=lookups!$G$42,'6. Trigger species (at site)'!D155=lookups!$H$9,('6. Trigger species (at site)'!E155/('5. Trigger species (global)'!I153))&gt;=0.1),1,0)</f>
        <v>#DIV/0!</v>
      </c>
      <c r="BE150" s="3" t="e">
        <f>IF(AND('6. Trigger species (at site)'!L155=lookups!$G$42,'6. Trigger species (at site)'!D155=lookups!$H$9,('6. Trigger species (at site)'!F155/('5. Trigger species (global)'!H153))&gt;=0.1),1,0)</f>
        <v>#DIV/0!</v>
      </c>
      <c r="BF150" s="3" t="e">
        <f>IF(AND('6. Trigger species (at site)'!L155=lookups!$G$42,'6. Trigger species (at site)'!D155=lookups!$H$9,('6. Trigger species (at site)'!G155/('5. Trigger species (global)'!G153))&gt;=0.1),1,0)</f>
        <v>#DIV/0!</v>
      </c>
      <c r="BG150" s="3">
        <f>'5. Trigger species (global)'!C153</f>
        <v>0</v>
      </c>
      <c r="BH150" s="3" t="e">
        <f t="shared" si="18"/>
        <v>#N/A</v>
      </c>
    </row>
    <row r="151" spans="1:60" x14ac:dyDescent="0.25">
      <c r="A151" s="3" t="s">
        <v>169</v>
      </c>
      <c r="R151" s="3">
        <f>'6. Trigger species (at site)'!X156</f>
        <v>0</v>
      </c>
      <c r="S151" s="3">
        <f>IF(OR('5. Trigger species (global)'!D154=lookups!$E$43,'5. Trigger species (global)'!D154=lookups!$E$44),1,0)</f>
        <v>0</v>
      </c>
      <c r="T151" s="3">
        <f>IF('5. Trigger species (global)'!D154=lookups!$E$42,1,0)</f>
        <v>0</v>
      </c>
      <c r="U151" s="3">
        <f>IF(AND(S151=1,'5. Trigger species (global)'!$E$5=lookups!$H$3),1,0)</f>
        <v>0</v>
      </c>
      <c r="V151" s="3">
        <f>IF(AND(T151=1,'5. Trigger species (global)'!$E$5=lookups!$H$3),1,0)</f>
        <v>0</v>
      </c>
      <c r="W151" s="3" t="e">
        <f>IF(AND(S151=1,('6. Trigger species (at site)'!E156/(('5. Trigger species (global)'!I154))&gt;=0.005),'6. Trigger species (at site)'!C156&gt;4),1,0)</f>
        <v>#DIV/0!</v>
      </c>
      <c r="X151" s="28" t="e">
        <f>IF(AND(S151=1,('6. Trigger species (at site)'!F156/(('5. Trigger species (global)'!H154))&gt;=0.005),'6. Trigger species (at site)'!C156&gt;4),1,0)</f>
        <v>#DIV/0!</v>
      </c>
      <c r="Y151" s="3" t="e">
        <f>IF(AND(S151=1,('6. Trigger species (at site)'!G156/('5. Trigger species (global)'!G154)&gt;=0.005),'6. Trigger species (at site)'!C156&gt;4),1,0)</f>
        <v>#DIV/0!</v>
      </c>
      <c r="Z151" s="28" t="e">
        <f>IF(AND(T151=1,('6. Trigger species (at site)'!E156/('5. Trigger species (global)'!I154)&gt;=0.01),'6. Trigger species (at site)'!C156&gt;9),1,0)</f>
        <v>#DIV/0!</v>
      </c>
      <c r="AA151" s="28" t="e">
        <f>IF(AND(T151=1,('6. Trigger species (at site)'!F156/('5. Trigger species (global)'!H154)&gt;=0.01),'6. Trigger species (at site)'!C156&gt;9),1,0)</f>
        <v>#DIV/0!</v>
      </c>
      <c r="AB151" s="28" t="e">
        <f>IF(AND(T151=1,('6. Trigger species (at site)'!G156/('5. Trigger species (global)'!G154)&gt;=0.01),'6. Trigger species (at site)'!C156&gt;9),1,0)</f>
        <v>#DIV/0!</v>
      </c>
      <c r="AC151" s="3" t="e">
        <f>IF(AND(S151=1,('6. Trigger species (at site)'!E156/('5. Trigger species (global)'!I154)&gt;=0.001),'6. Trigger species (at site)'!C156&gt;4,'5. Trigger species (global)'!E154=lookups!$F$3),1,0)</f>
        <v>#DIV/0!</v>
      </c>
      <c r="AD151" s="28" t="e">
        <f>IF(AND(S151=1,('6. Trigger species (at site)'!F156/('5. Trigger species (global)'!H154)&gt;=0.001),'6. Trigger species (at site)'!D156&gt;4,'5. Trigger species (global)'!E154=lookups!$F$3),1,0)</f>
        <v>#DIV/0!</v>
      </c>
      <c r="AE151" s="3" t="e">
        <f>IF(AND(S151=1,('6. Trigger species (at site)'!G156/('5. Trigger species (global)'!G154)&gt;=0.001),'6. Trigger species (at site)'!C156&gt;4,'5. Trigger species (global)'!E154=lookups!$F$3),1,0)</f>
        <v>#DIV/0!</v>
      </c>
      <c r="AF151" s="28" t="e">
        <f>IF(AND(T151=1,('6. Trigger species (at site)'!E156/('5. Trigger species (global)'!I154)&gt;=0.002),'6. Trigger species (at site)'!C156&gt;9,'5. Trigger species (global)'!E154=lookups!$F$3),1,0)</f>
        <v>#DIV/0!</v>
      </c>
      <c r="AG151" s="28" t="e">
        <f>IF(AND(T151=1,('6. Trigger species (at site)'!F156/('5. Trigger species (global)'!H154)&gt;=0.002),'6. Trigger species (at site)'!D156&gt;9,'5. Trigger species (global)'!E154=lookups!$F$3),1,0)</f>
        <v>#DIV/0!</v>
      </c>
      <c r="AH151" s="28" t="e">
        <f>IF(AND(T151=1,('6. Trigger species (at site)'!G156/('5. Trigger species (global)'!G154)&gt;=0.002),'6. Trigger species (at site)'!C156&gt;9,'5. Trigger species (global)'!E154=lookups!$F$3),1,0)</f>
        <v>#DIV/0!</v>
      </c>
      <c r="AI151" s="3" t="e">
        <f>IF(AND(S151=1,('6. Trigger species (at site)'!E156/('5. Trigger species (global)'!I154)&gt;=0.95)),1,0)</f>
        <v>#DIV/0!</v>
      </c>
      <c r="AJ151" s="3" t="e">
        <f>IF(AND(S151=1,('6. Trigger species (at site)'!F156/('5. Trigger species (global)'!H154)&gt;=0.95)),1,0)</f>
        <v>#DIV/0!</v>
      </c>
      <c r="AK151" s="3" t="e">
        <f>IF(AND(S151=1,('6. Trigger species (at site)'!G156/('5. Trigger species (global)'!G154)&gt;=0.95)),1,0)</f>
        <v>#DIV/0!</v>
      </c>
      <c r="AL151" s="3" t="e">
        <f>IF(AND('6. Trigger species (at site)'!E156/('5. Trigger species (global)'!I154)&gt;=0.1,'6. Trigger species (at site)'!C156&gt;9,$R151=1),1,0)</f>
        <v>#DIV/0!</v>
      </c>
      <c r="AM151" s="3" t="e">
        <f>IF(AND('6. Trigger species (at site)'!F156/('5. Trigger species (global)'!H154)&gt;=0.1,'6. Trigger species (at site)'!D156&gt;9,$R151=1),1,0)</f>
        <v>#DIV/0!</v>
      </c>
      <c r="AN151" s="3" t="e">
        <f>IF(AND('6. Trigger species (at site)'!G156/('5. Trigger species (global)'!G154)&gt;=0.1,'6. Trigger species (at site)'!C156&gt;9,R151=1),1,0)</f>
        <v>#DIV/0!</v>
      </c>
      <c r="AO151" s="3" t="e">
        <f>IF(AND('5. Trigger species (global)'!$K154=lookups!$F$3,'6. Trigger species (at site)'!E156/('5. Trigger species (global)'!I154)&gt;=0.01,R151=1),1,0)</f>
        <v>#DIV/0!</v>
      </c>
      <c r="AP151" s="3" t="e">
        <f>IF(AND('5. Trigger species (global)'!$K154=lookups!$F$3,'6. Trigger species (at site)'!F156/('5. Trigger species (global)'!H154)&gt;=0.01,R151=1),1,0)</f>
        <v>#DIV/0!</v>
      </c>
      <c r="AQ151" s="3" t="e">
        <f>IF(AND('5. Trigger species (global)'!$K154=lookups!$F$3,'6. Trigger species (at site)'!G156/('5. Trigger species (global)'!G154)&gt;=0.01,R151=1),1,0)</f>
        <v>#DIV/0!</v>
      </c>
      <c r="AR151" s="3" t="e">
        <f>IF(AND(R151=1,BH151=$O$24,'5. Trigger species (global)'!L154=lookups!$F$3,'6. Trigger species (at site)'!E156/('5. Trigger species (global)'!I154)&gt;=0.005),1,0)</f>
        <v>#N/A</v>
      </c>
      <c r="AS151" s="3" t="e">
        <f>IF(AND(R151=1,BH151=$O$24,'5. Trigger species (global)'!L154=lookups!$F$3,'6. Trigger species (at site)'!F156/('5. Trigger species (global)'!H154)&gt;=0.005),1,0)</f>
        <v>#N/A</v>
      </c>
      <c r="AT151" s="3" t="e">
        <f>IF(AND(R151=1,BH151=$O$24,'5. Trigger species (global)'!L154=lookups!$F$3,'6. Trigger species (at site)'!G156/('5. Trigger species (global)'!G154)&gt;=0.005),1,0)</f>
        <v>#N/A</v>
      </c>
      <c r="AU151" s="3" t="e">
        <f>IF(AND('6. Trigger species (at site)'!C156&gt;=5,BH151=$O$25,'5. Trigger species (global)'!L154=lookups!$F$3),1,0)</f>
        <v>#N/A</v>
      </c>
      <c r="AV151" s="3">
        <f>IF(AND(R151=1,'6. Trigger species (at site)'!Y156=1),1,0)</f>
        <v>0</v>
      </c>
      <c r="AW151" s="3" t="e">
        <f>IF(AND('6. Trigger species (at site)'!Z156=1,'6. Trigger species (at site)'!E156/('5. Trigger species (global)'!I154)&gt;=0.01,'5. Trigger species (global)'!F154=lookups!$H$9),1,0)</f>
        <v>#DIV/0!</v>
      </c>
      <c r="AX151" s="3" t="e">
        <f>IF(AND('6. Trigger species (at site)'!Z156=1,'6. Trigger species (at site)'!F156/('5. Trigger species (global)'!H154)&gt;=0.01,'5. Trigger species (global)'!F154=lookups!$H$9),1,0)</f>
        <v>#DIV/0!</v>
      </c>
      <c r="AY151" s="3" t="e">
        <f>IF(AND('6. Trigger species (at site)'!Z156=1,'6. Trigger species (at site)'!G156/('5. Trigger species (global)'!G154)&gt;=0.01,'5. Trigger species (global)'!F154=lookups!$H$9),1,0)</f>
        <v>#DIV/0!</v>
      </c>
      <c r="AZ151" s="3">
        <f>IF(AND('6. Trigger species (at site)'!Z156=1,'6. Trigger species (at site)'!AA156=1,'5. Trigger species (global)'!F154=lookups!$H$9),1,0)</f>
        <v>0</v>
      </c>
      <c r="BA151" s="3" t="e">
        <f>IF(AND('6. Trigger species (at site)'!L156=lookups!$G$41,'6. Trigger species (at site)'!D156=lookups!$H$9,('6. Trigger species (at site)'!E156/('5. Trigger species (global)'!I154))&gt;=0.1),1,0)</f>
        <v>#DIV/0!</v>
      </c>
      <c r="BB151" s="3" t="e">
        <f>IF(AND('6. Trigger species (at site)'!L156=lookups!$G$41,'6. Trigger species (at site)'!D156=lookups!$H$9,('6. Trigger species (at site)'!F156/('5. Trigger species (global)'!H154))&gt;=0.1),1,0)</f>
        <v>#DIV/0!</v>
      </c>
      <c r="BC151" s="3" t="e">
        <f>IF(AND('6. Trigger species (at site)'!L156=lookups!$G$41,'6. Trigger species (at site)'!D156=lookups!$H$9,('6. Trigger species (at site)'!G156/('5. Trigger species (global)'!G154))&gt;=0.1),1,0)</f>
        <v>#DIV/0!</v>
      </c>
      <c r="BD151" s="3" t="e">
        <f>IF(AND('6. Trigger species (at site)'!L156=lookups!$G$42,'6. Trigger species (at site)'!D156=lookups!$H$9,('6. Trigger species (at site)'!E156/('5. Trigger species (global)'!I154))&gt;=0.1),1,0)</f>
        <v>#DIV/0!</v>
      </c>
      <c r="BE151" s="3" t="e">
        <f>IF(AND('6. Trigger species (at site)'!L156=lookups!$G$42,'6. Trigger species (at site)'!D156=lookups!$H$9,('6. Trigger species (at site)'!F156/('5. Trigger species (global)'!H154))&gt;=0.1),1,0)</f>
        <v>#DIV/0!</v>
      </c>
      <c r="BF151" s="3" t="e">
        <f>IF(AND('6. Trigger species (at site)'!L156=lookups!$G$42,'6. Trigger species (at site)'!D156=lookups!$H$9,('6. Trigger species (at site)'!G156/('5. Trigger species (global)'!G154))&gt;=0.1),1,0)</f>
        <v>#DIV/0!</v>
      </c>
      <c r="BG151" s="3">
        <f>'5. Trigger species (global)'!C154</f>
        <v>0</v>
      </c>
      <c r="BH151" s="3" t="e">
        <f t="shared" si="18"/>
        <v>#N/A</v>
      </c>
    </row>
    <row r="152" spans="1:60" x14ac:dyDescent="0.25">
      <c r="A152" s="3" t="s">
        <v>170</v>
      </c>
      <c r="E152" s="133"/>
      <c r="R152" s="3">
        <f>'6. Trigger species (at site)'!X157</f>
        <v>0</v>
      </c>
      <c r="S152" s="3">
        <f>IF(OR('5. Trigger species (global)'!D155=lookups!$E$43,'5. Trigger species (global)'!D155=lookups!$E$44),1,0)</f>
        <v>0</v>
      </c>
      <c r="T152" s="3">
        <f>IF('5. Trigger species (global)'!D155=lookups!$E$42,1,0)</f>
        <v>0</v>
      </c>
      <c r="U152" s="3">
        <f>IF(AND(S152=1,'5. Trigger species (global)'!$E$5=lookups!$H$3),1,0)</f>
        <v>0</v>
      </c>
      <c r="V152" s="3">
        <f>IF(AND(T152=1,'5. Trigger species (global)'!$E$5=lookups!$H$3),1,0)</f>
        <v>0</v>
      </c>
      <c r="W152" s="3" t="e">
        <f>IF(AND(S152=1,('6. Trigger species (at site)'!E157/(('5. Trigger species (global)'!I155))&gt;=0.005),'6. Trigger species (at site)'!C157&gt;4),1,0)</f>
        <v>#DIV/0!</v>
      </c>
      <c r="X152" s="28" t="e">
        <f>IF(AND(S152=1,('6. Trigger species (at site)'!F157/(('5. Trigger species (global)'!H155))&gt;=0.005),'6. Trigger species (at site)'!C157&gt;4),1,0)</f>
        <v>#DIV/0!</v>
      </c>
      <c r="Y152" s="3" t="e">
        <f>IF(AND(S152=1,('6. Trigger species (at site)'!G157/('5. Trigger species (global)'!G155)&gt;=0.005),'6. Trigger species (at site)'!C157&gt;4),1,0)</f>
        <v>#DIV/0!</v>
      </c>
      <c r="Z152" s="28" t="e">
        <f>IF(AND(T152=1,('6. Trigger species (at site)'!E157/('5. Trigger species (global)'!I155)&gt;=0.01),'6. Trigger species (at site)'!C157&gt;9),1,0)</f>
        <v>#DIV/0!</v>
      </c>
      <c r="AA152" s="28" t="e">
        <f>IF(AND(T152=1,('6. Trigger species (at site)'!F157/('5. Trigger species (global)'!H155)&gt;=0.01),'6. Trigger species (at site)'!C157&gt;9),1,0)</f>
        <v>#DIV/0!</v>
      </c>
      <c r="AB152" s="28" t="e">
        <f>IF(AND(T152=1,('6. Trigger species (at site)'!G157/('5. Trigger species (global)'!G155)&gt;=0.01),'6. Trigger species (at site)'!C157&gt;9),1,0)</f>
        <v>#DIV/0!</v>
      </c>
      <c r="AC152" s="3" t="e">
        <f>IF(AND(S152=1,('6. Trigger species (at site)'!E157/('5. Trigger species (global)'!I155)&gt;=0.001),'6. Trigger species (at site)'!C157&gt;4,'5. Trigger species (global)'!E155=lookups!$F$3),1,0)</f>
        <v>#DIV/0!</v>
      </c>
      <c r="AD152" s="28" t="e">
        <f>IF(AND(S152=1,('6. Trigger species (at site)'!F157/('5. Trigger species (global)'!H155)&gt;=0.001),'6. Trigger species (at site)'!D157&gt;4,'5. Trigger species (global)'!E155=lookups!$F$3),1,0)</f>
        <v>#DIV/0!</v>
      </c>
      <c r="AE152" s="3" t="e">
        <f>IF(AND(S152=1,('6. Trigger species (at site)'!G157/('5. Trigger species (global)'!G155)&gt;=0.001),'6. Trigger species (at site)'!C157&gt;4,'5. Trigger species (global)'!E155=lookups!$F$3),1,0)</f>
        <v>#DIV/0!</v>
      </c>
      <c r="AF152" s="28" t="e">
        <f>IF(AND(T152=1,('6. Trigger species (at site)'!E157/('5. Trigger species (global)'!I155)&gt;=0.002),'6. Trigger species (at site)'!C157&gt;9,'5. Trigger species (global)'!E155=lookups!$F$3),1,0)</f>
        <v>#DIV/0!</v>
      </c>
      <c r="AG152" s="28" t="e">
        <f>IF(AND(T152=1,('6. Trigger species (at site)'!F157/('5. Trigger species (global)'!H155)&gt;=0.002),'6. Trigger species (at site)'!D157&gt;9,'5. Trigger species (global)'!E155=lookups!$F$3),1,0)</f>
        <v>#DIV/0!</v>
      </c>
      <c r="AH152" s="28" t="e">
        <f>IF(AND(T152=1,('6. Trigger species (at site)'!G157/('5. Trigger species (global)'!G155)&gt;=0.002),'6. Trigger species (at site)'!C157&gt;9,'5. Trigger species (global)'!E155=lookups!$F$3),1,0)</f>
        <v>#DIV/0!</v>
      </c>
      <c r="AI152" s="3" t="e">
        <f>IF(AND(S152=1,('6. Trigger species (at site)'!E157/('5. Trigger species (global)'!I155)&gt;=0.95)),1,0)</f>
        <v>#DIV/0!</v>
      </c>
      <c r="AJ152" s="3" t="e">
        <f>IF(AND(S152=1,('6. Trigger species (at site)'!F157/('5. Trigger species (global)'!H155)&gt;=0.95)),1,0)</f>
        <v>#DIV/0!</v>
      </c>
      <c r="AK152" s="3" t="e">
        <f>IF(AND(S152=1,('6. Trigger species (at site)'!G157/('5. Trigger species (global)'!G155)&gt;=0.95)),1,0)</f>
        <v>#DIV/0!</v>
      </c>
      <c r="AL152" s="3" t="e">
        <f>IF(AND('6. Trigger species (at site)'!E157/('5. Trigger species (global)'!I155)&gt;=0.1,'6. Trigger species (at site)'!C157&gt;9,$R152=1),1,0)</f>
        <v>#DIV/0!</v>
      </c>
      <c r="AM152" s="3" t="e">
        <f>IF(AND('6. Trigger species (at site)'!F157/('5. Trigger species (global)'!H155)&gt;=0.1,'6. Trigger species (at site)'!D157&gt;9,$R152=1),1,0)</f>
        <v>#DIV/0!</v>
      </c>
      <c r="AN152" s="3" t="e">
        <f>IF(AND('6. Trigger species (at site)'!G157/('5. Trigger species (global)'!G155)&gt;=0.1,'6. Trigger species (at site)'!C157&gt;9,R152=1),1,0)</f>
        <v>#DIV/0!</v>
      </c>
      <c r="AO152" s="3" t="e">
        <f>IF(AND('5. Trigger species (global)'!$K155=lookups!$F$3,'6. Trigger species (at site)'!E157/('5. Trigger species (global)'!I155)&gt;=0.01,R152=1),1,0)</f>
        <v>#DIV/0!</v>
      </c>
      <c r="AP152" s="3" t="e">
        <f>IF(AND('5. Trigger species (global)'!$K155=lookups!$F$3,'6. Trigger species (at site)'!F157/('5. Trigger species (global)'!H155)&gt;=0.01,R152=1),1,0)</f>
        <v>#DIV/0!</v>
      </c>
      <c r="AQ152" s="3" t="e">
        <f>IF(AND('5. Trigger species (global)'!$K155=lookups!$F$3,'6. Trigger species (at site)'!G157/('5. Trigger species (global)'!G155)&gt;=0.01,R152=1),1,0)</f>
        <v>#DIV/0!</v>
      </c>
      <c r="AR152" s="3" t="e">
        <f>IF(AND(R152=1,BH152=$O$24,'5. Trigger species (global)'!L155=lookups!$F$3,'6. Trigger species (at site)'!E157/('5. Trigger species (global)'!I155)&gt;=0.005),1,0)</f>
        <v>#N/A</v>
      </c>
      <c r="AS152" s="3" t="e">
        <f>IF(AND(R152=1,BH152=$O$24,'5. Trigger species (global)'!L155=lookups!$F$3,'6. Trigger species (at site)'!F157/('5. Trigger species (global)'!H155)&gt;=0.005),1,0)</f>
        <v>#N/A</v>
      </c>
      <c r="AT152" s="3" t="e">
        <f>IF(AND(R152=1,BH152=$O$24,'5. Trigger species (global)'!L155=lookups!$F$3,'6. Trigger species (at site)'!G157/('5. Trigger species (global)'!G155)&gt;=0.005),1,0)</f>
        <v>#N/A</v>
      </c>
      <c r="AU152" s="3" t="e">
        <f>IF(AND('6. Trigger species (at site)'!C157&gt;=5,BH152=$O$25,'5. Trigger species (global)'!L155=lookups!$F$3),1,0)</f>
        <v>#N/A</v>
      </c>
      <c r="AV152" s="3">
        <f>IF(AND(R152=1,'6. Trigger species (at site)'!Y157=1),1,0)</f>
        <v>0</v>
      </c>
      <c r="AW152" s="3" t="e">
        <f>IF(AND('6. Trigger species (at site)'!Z157=1,'6. Trigger species (at site)'!E157/('5. Trigger species (global)'!I155)&gt;=0.01,'5. Trigger species (global)'!F155=lookups!$H$9),1,0)</f>
        <v>#DIV/0!</v>
      </c>
      <c r="AX152" s="3" t="e">
        <f>IF(AND('6. Trigger species (at site)'!Z157=1,'6. Trigger species (at site)'!F157/('5. Trigger species (global)'!H155)&gt;=0.01,'5. Trigger species (global)'!F155=lookups!$H$9),1,0)</f>
        <v>#DIV/0!</v>
      </c>
      <c r="AY152" s="3" t="e">
        <f>IF(AND('6. Trigger species (at site)'!Z157=1,'6. Trigger species (at site)'!G157/('5. Trigger species (global)'!G155)&gt;=0.01,'5. Trigger species (global)'!F155=lookups!$H$9),1,0)</f>
        <v>#DIV/0!</v>
      </c>
      <c r="AZ152" s="3">
        <f>IF(AND('6. Trigger species (at site)'!Z157=1,'6. Trigger species (at site)'!AA157=1,'5. Trigger species (global)'!F155=lookups!$H$9),1,0)</f>
        <v>0</v>
      </c>
      <c r="BA152" s="3" t="e">
        <f>IF(AND('6. Trigger species (at site)'!L157=lookups!$G$41,'6. Trigger species (at site)'!D157=lookups!$H$9,('6. Trigger species (at site)'!E157/('5. Trigger species (global)'!I155))&gt;=0.1),1,0)</f>
        <v>#DIV/0!</v>
      </c>
      <c r="BB152" s="3" t="e">
        <f>IF(AND('6. Trigger species (at site)'!L157=lookups!$G$41,'6. Trigger species (at site)'!D157=lookups!$H$9,('6. Trigger species (at site)'!F157/('5. Trigger species (global)'!H155))&gt;=0.1),1,0)</f>
        <v>#DIV/0!</v>
      </c>
      <c r="BC152" s="3" t="e">
        <f>IF(AND('6. Trigger species (at site)'!L157=lookups!$G$41,'6. Trigger species (at site)'!D157=lookups!$H$9,('6. Trigger species (at site)'!G157/('5. Trigger species (global)'!G155))&gt;=0.1),1,0)</f>
        <v>#DIV/0!</v>
      </c>
      <c r="BD152" s="3" t="e">
        <f>IF(AND('6. Trigger species (at site)'!L157=lookups!$G$42,'6. Trigger species (at site)'!D157=lookups!$H$9,('6. Trigger species (at site)'!E157/('5. Trigger species (global)'!I155))&gt;=0.1),1,0)</f>
        <v>#DIV/0!</v>
      </c>
      <c r="BE152" s="3" t="e">
        <f>IF(AND('6. Trigger species (at site)'!L157=lookups!$G$42,'6. Trigger species (at site)'!D157=lookups!$H$9,('6. Trigger species (at site)'!F157/('5. Trigger species (global)'!H155))&gt;=0.1),1,0)</f>
        <v>#DIV/0!</v>
      </c>
      <c r="BF152" s="3" t="e">
        <f>IF(AND('6. Trigger species (at site)'!L157=lookups!$G$42,'6. Trigger species (at site)'!D157=lookups!$H$9,('6. Trigger species (at site)'!G157/('5. Trigger species (global)'!G155))&gt;=0.1),1,0)</f>
        <v>#DIV/0!</v>
      </c>
      <c r="BG152" s="3">
        <f>'5. Trigger species (global)'!C155</f>
        <v>0</v>
      </c>
      <c r="BH152" s="3" t="e">
        <f t="shared" si="18"/>
        <v>#N/A</v>
      </c>
    </row>
    <row r="153" spans="1:60" x14ac:dyDescent="0.25">
      <c r="A153" s="3" t="s">
        <v>171</v>
      </c>
      <c r="E153" s="133"/>
      <c r="R153" s="3">
        <f>'6. Trigger species (at site)'!X158</f>
        <v>0</v>
      </c>
      <c r="S153" s="3">
        <f>IF(OR('5. Trigger species (global)'!D156=lookups!$E$43,'5. Trigger species (global)'!D156=lookups!$E$44),1,0)</f>
        <v>0</v>
      </c>
      <c r="T153" s="3">
        <f>IF('5. Trigger species (global)'!D156=lookups!$E$42,1,0)</f>
        <v>0</v>
      </c>
      <c r="U153" s="3">
        <f>IF(AND(S153=1,'5. Trigger species (global)'!$E$5=lookups!$H$3),1,0)</f>
        <v>0</v>
      </c>
      <c r="V153" s="3">
        <f>IF(AND(T153=1,'5. Trigger species (global)'!$E$5=lookups!$H$3),1,0)</f>
        <v>0</v>
      </c>
      <c r="W153" s="3" t="e">
        <f>IF(AND(S153=1,('6. Trigger species (at site)'!E158/(('5. Trigger species (global)'!I156))&gt;=0.005),'6. Trigger species (at site)'!C158&gt;4),1,0)</f>
        <v>#DIV/0!</v>
      </c>
      <c r="X153" s="28" t="e">
        <f>IF(AND(S153=1,('6. Trigger species (at site)'!F158/(('5. Trigger species (global)'!H156))&gt;=0.005),'6. Trigger species (at site)'!C158&gt;4),1,0)</f>
        <v>#DIV/0!</v>
      </c>
      <c r="Y153" s="3" t="e">
        <f>IF(AND(S153=1,('6. Trigger species (at site)'!G158/('5. Trigger species (global)'!G156)&gt;=0.005),'6. Trigger species (at site)'!C158&gt;4),1,0)</f>
        <v>#DIV/0!</v>
      </c>
      <c r="Z153" s="28" t="e">
        <f>IF(AND(T153=1,('6. Trigger species (at site)'!E158/('5. Trigger species (global)'!I156)&gt;=0.01),'6. Trigger species (at site)'!C158&gt;9),1,0)</f>
        <v>#DIV/0!</v>
      </c>
      <c r="AA153" s="28" t="e">
        <f>IF(AND(T153=1,('6. Trigger species (at site)'!F158/('5. Trigger species (global)'!H156)&gt;=0.01),'6. Trigger species (at site)'!C158&gt;9),1,0)</f>
        <v>#DIV/0!</v>
      </c>
      <c r="AB153" s="28" t="e">
        <f>IF(AND(T153=1,('6. Trigger species (at site)'!G158/('5. Trigger species (global)'!G156)&gt;=0.01),'6. Trigger species (at site)'!C158&gt;9),1,0)</f>
        <v>#DIV/0!</v>
      </c>
      <c r="AC153" s="3" t="e">
        <f>IF(AND(S153=1,('6. Trigger species (at site)'!E158/('5. Trigger species (global)'!I156)&gt;=0.001),'6. Trigger species (at site)'!C158&gt;4,'5. Trigger species (global)'!E156=lookups!$F$3),1,0)</f>
        <v>#DIV/0!</v>
      </c>
      <c r="AD153" s="28" t="e">
        <f>IF(AND(S153=1,('6. Trigger species (at site)'!F158/('5. Trigger species (global)'!H156)&gt;=0.001),'6. Trigger species (at site)'!D158&gt;4,'5. Trigger species (global)'!E156=lookups!$F$3),1,0)</f>
        <v>#DIV/0!</v>
      </c>
      <c r="AE153" s="3" t="e">
        <f>IF(AND(S153=1,('6. Trigger species (at site)'!G158/('5. Trigger species (global)'!G156)&gt;=0.001),'6. Trigger species (at site)'!C158&gt;4,'5. Trigger species (global)'!E156=lookups!$F$3),1,0)</f>
        <v>#DIV/0!</v>
      </c>
      <c r="AF153" s="28" t="e">
        <f>IF(AND(T153=1,('6. Trigger species (at site)'!E158/('5. Trigger species (global)'!I156)&gt;=0.002),'6. Trigger species (at site)'!C158&gt;9,'5. Trigger species (global)'!E156=lookups!$F$3),1,0)</f>
        <v>#DIV/0!</v>
      </c>
      <c r="AG153" s="28" t="e">
        <f>IF(AND(T153=1,('6. Trigger species (at site)'!F158/('5. Trigger species (global)'!H156)&gt;=0.002),'6. Trigger species (at site)'!D158&gt;9,'5. Trigger species (global)'!E156=lookups!$F$3),1,0)</f>
        <v>#DIV/0!</v>
      </c>
      <c r="AH153" s="28" t="e">
        <f>IF(AND(T153=1,('6. Trigger species (at site)'!G158/('5. Trigger species (global)'!G156)&gt;=0.002),'6. Trigger species (at site)'!C158&gt;9,'5. Trigger species (global)'!E156=lookups!$F$3),1,0)</f>
        <v>#DIV/0!</v>
      </c>
      <c r="AI153" s="3" t="e">
        <f>IF(AND(S153=1,('6. Trigger species (at site)'!E158/('5. Trigger species (global)'!I156)&gt;=0.95)),1,0)</f>
        <v>#DIV/0!</v>
      </c>
      <c r="AJ153" s="3" t="e">
        <f>IF(AND(S153=1,('6. Trigger species (at site)'!F158/('5. Trigger species (global)'!H156)&gt;=0.95)),1,0)</f>
        <v>#DIV/0!</v>
      </c>
      <c r="AK153" s="3" t="e">
        <f>IF(AND(S153=1,('6. Trigger species (at site)'!G158/('5. Trigger species (global)'!G156)&gt;=0.95)),1,0)</f>
        <v>#DIV/0!</v>
      </c>
      <c r="AL153" s="3" t="e">
        <f>IF(AND('6. Trigger species (at site)'!E158/('5. Trigger species (global)'!I156)&gt;=0.1,'6. Trigger species (at site)'!C158&gt;9,$R153=1),1,0)</f>
        <v>#DIV/0!</v>
      </c>
      <c r="AM153" s="3" t="e">
        <f>IF(AND('6. Trigger species (at site)'!F158/('5. Trigger species (global)'!H156)&gt;=0.1,'6. Trigger species (at site)'!D158&gt;9,$R153=1),1,0)</f>
        <v>#DIV/0!</v>
      </c>
      <c r="AN153" s="3" t="e">
        <f>IF(AND('6. Trigger species (at site)'!G158/('5. Trigger species (global)'!G156)&gt;=0.1,'6. Trigger species (at site)'!C158&gt;9,R153=1),1,0)</f>
        <v>#DIV/0!</v>
      </c>
      <c r="AO153" s="3" t="e">
        <f>IF(AND('5. Trigger species (global)'!$K156=lookups!$F$3,'6. Trigger species (at site)'!E158/('5. Trigger species (global)'!I156)&gt;=0.01,R153=1),1,0)</f>
        <v>#DIV/0!</v>
      </c>
      <c r="AP153" s="3" t="e">
        <f>IF(AND('5. Trigger species (global)'!$K156=lookups!$F$3,'6. Trigger species (at site)'!F158/('5. Trigger species (global)'!H156)&gt;=0.01,R153=1),1,0)</f>
        <v>#DIV/0!</v>
      </c>
      <c r="AQ153" s="3" t="e">
        <f>IF(AND('5. Trigger species (global)'!$K156=lookups!$F$3,'6. Trigger species (at site)'!G158/('5. Trigger species (global)'!G156)&gt;=0.01,R153=1),1,0)</f>
        <v>#DIV/0!</v>
      </c>
      <c r="AR153" s="3" t="e">
        <f>IF(AND(R153=1,BH153=$O$24,'5. Trigger species (global)'!L156=lookups!$F$3,'6. Trigger species (at site)'!E158/('5. Trigger species (global)'!I156)&gt;=0.005),1,0)</f>
        <v>#N/A</v>
      </c>
      <c r="AS153" s="3" t="e">
        <f>IF(AND(R153=1,BH153=$O$24,'5. Trigger species (global)'!L156=lookups!$F$3,'6. Trigger species (at site)'!F158/('5. Trigger species (global)'!H156)&gt;=0.005),1,0)</f>
        <v>#N/A</v>
      </c>
      <c r="AT153" s="3" t="e">
        <f>IF(AND(R153=1,BH153=$O$24,'5. Trigger species (global)'!L156=lookups!$F$3,'6. Trigger species (at site)'!G158/('5. Trigger species (global)'!G156)&gt;=0.005),1,0)</f>
        <v>#N/A</v>
      </c>
      <c r="AU153" s="3" t="e">
        <f>IF(AND('6. Trigger species (at site)'!C158&gt;=5,BH153=$O$25,'5. Trigger species (global)'!L156=lookups!$F$3),1,0)</f>
        <v>#N/A</v>
      </c>
      <c r="AV153" s="3">
        <f>IF(AND(R153=1,'6. Trigger species (at site)'!Y158=1),1,0)</f>
        <v>0</v>
      </c>
      <c r="AW153" s="3" t="e">
        <f>IF(AND('6. Trigger species (at site)'!Z158=1,'6. Trigger species (at site)'!E158/('5. Trigger species (global)'!I156)&gt;=0.01,'5. Trigger species (global)'!F156=lookups!$H$9),1,0)</f>
        <v>#DIV/0!</v>
      </c>
      <c r="AX153" s="3" t="e">
        <f>IF(AND('6. Trigger species (at site)'!Z158=1,'6. Trigger species (at site)'!F158/('5. Trigger species (global)'!H156)&gt;=0.01,'5. Trigger species (global)'!F156=lookups!$H$9),1,0)</f>
        <v>#DIV/0!</v>
      </c>
      <c r="AY153" s="3" t="e">
        <f>IF(AND('6. Trigger species (at site)'!Z158=1,'6. Trigger species (at site)'!G158/('5. Trigger species (global)'!G156)&gt;=0.01,'5. Trigger species (global)'!F156=lookups!$H$9),1,0)</f>
        <v>#DIV/0!</v>
      </c>
      <c r="AZ153" s="3">
        <f>IF(AND('6. Trigger species (at site)'!Z158=1,'6. Trigger species (at site)'!AA158=1,'5. Trigger species (global)'!F156=lookups!$H$9),1,0)</f>
        <v>0</v>
      </c>
      <c r="BA153" s="3" t="e">
        <f>IF(AND('6. Trigger species (at site)'!L158=lookups!$G$41,'6. Trigger species (at site)'!D158=lookups!$H$9,('6. Trigger species (at site)'!E158/('5. Trigger species (global)'!I156))&gt;=0.1),1,0)</f>
        <v>#DIV/0!</v>
      </c>
      <c r="BB153" s="3" t="e">
        <f>IF(AND('6. Trigger species (at site)'!L158=lookups!$G$41,'6. Trigger species (at site)'!D158=lookups!$H$9,('6. Trigger species (at site)'!F158/('5. Trigger species (global)'!H156))&gt;=0.1),1,0)</f>
        <v>#DIV/0!</v>
      </c>
      <c r="BC153" s="3" t="e">
        <f>IF(AND('6. Trigger species (at site)'!L158=lookups!$G$41,'6. Trigger species (at site)'!D158=lookups!$H$9,('6. Trigger species (at site)'!G158/('5. Trigger species (global)'!G156))&gt;=0.1),1,0)</f>
        <v>#DIV/0!</v>
      </c>
      <c r="BD153" s="3" t="e">
        <f>IF(AND('6. Trigger species (at site)'!L158=lookups!$G$42,'6. Trigger species (at site)'!D158=lookups!$H$9,('6. Trigger species (at site)'!E158/('5. Trigger species (global)'!I156))&gt;=0.1),1,0)</f>
        <v>#DIV/0!</v>
      </c>
      <c r="BE153" s="3" t="e">
        <f>IF(AND('6. Trigger species (at site)'!L158=lookups!$G$42,'6. Trigger species (at site)'!D158=lookups!$H$9,('6. Trigger species (at site)'!F158/('5. Trigger species (global)'!H156))&gt;=0.1),1,0)</f>
        <v>#DIV/0!</v>
      </c>
      <c r="BF153" s="3" t="e">
        <f>IF(AND('6. Trigger species (at site)'!L158=lookups!$G$42,'6. Trigger species (at site)'!D158=lookups!$H$9,('6. Trigger species (at site)'!G158/('5. Trigger species (global)'!G156))&gt;=0.1),1,0)</f>
        <v>#DIV/0!</v>
      </c>
      <c r="BG153" s="3">
        <f>'5. Trigger species (global)'!C156</f>
        <v>0</v>
      </c>
      <c r="BH153" s="3" t="e">
        <f t="shared" si="18"/>
        <v>#N/A</v>
      </c>
    </row>
    <row r="154" spans="1:60" x14ac:dyDescent="0.25">
      <c r="A154" s="3" t="s">
        <v>172</v>
      </c>
      <c r="E154" s="133"/>
      <c r="R154" s="3">
        <f>'6. Trigger species (at site)'!X159</f>
        <v>0</v>
      </c>
      <c r="S154" s="3">
        <f>IF(OR('5. Trigger species (global)'!D157=lookups!$E$43,'5. Trigger species (global)'!D157=lookups!$E$44),1,0)</f>
        <v>0</v>
      </c>
      <c r="T154" s="3">
        <f>IF('5. Trigger species (global)'!D157=lookups!$E$42,1,0)</f>
        <v>0</v>
      </c>
      <c r="U154" s="3">
        <f>IF(AND(S154=1,'5. Trigger species (global)'!$E$5=lookups!$H$3),1,0)</f>
        <v>0</v>
      </c>
      <c r="V154" s="3">
        <f>IF(AND(T154=1,'5. Trigger species (global)'!$E$5=lookups!$H$3),1,0)</f>
        <v>0</v>
      </c>
      <c r="W154" s="3" t="e">
        <f>IF(AND(S154=1,('6. Trigger species (at site)'!E159/(('5. Trigger species (global)'!I157))&gt;=0.005),'6. Trigger species (at site)'!C159&gt;4),1,0)</f>
        <v>#DIV/0!</v>
      </c>
      <c r="X154" s="28" t="e">
        <f>IF(AND(S154=1,('6. Trigger species (at site)'!F159/(('5. Trigger species (global)'!H157))&gt;=0.005),'6. Trigger species (at site)'!C159&gt;4),1,0)</f>
        <v>#DIV/0!</v>
      </c>
      <c r="Y154" s="3" t="e">
        <f>IF(AND(S154=1,('6. Trigger species (at site)'!G159/('5. Trigger species (global)'!G157)&gt;=0.005),'6. Trigger species (at site)'!C159&gt;4),1,0)</f>
        <v>#DIV/0!</v>
      </c>
      <c r="Z154" s="28" t="e">
        <f>IF(AND(T154=1,('6. Trigger species (at site)'!E159/('5. Trigger species (global)'!I157)&gt;=0.01),'6. Trigger species (at site)'!C159&gt;9),1,0)</f>
        <v>#DIV/0!</v>
      </c>
      <c r="AA154" s="28" t="e">
        <f>IF(AND(T154=1,('6. Trigger species (at site)'!F159/('5. Trigger species (global)'!H157)&gt;=0.01),'6. Trigger species (at site)'!C159&gt;9),1,0)</f>
        <v>#DIV/0!</v>
      </c>
      <c r="AB154" s="28" t="e">
        <f>IF(AND(T154=1,('6. Trigger species (at site)'!G159/('5. Trigger species (global)'!G157)&gt;=0.01),'6. Trigger species (at site)'!C159&gt;9),1,0)</f>
        <v>#DIV/0!</v>
      </c>
      <c r="AC154" s="3" t="e">
        <f>IF(AND(S154=1,('6. Trigger species (at site)'!E159/('5. Trigger species (global)'!I157)&gt;=0.001),'6. Trigger species (at site)'!C159&gt;4,'5. Trigger species (global)'!E157=lookups!$F$3),1,0)</f>
        <v>#DIV/0!</v>
      </c>
      <c r="AD154" s="28" t="e">
        <f>IF(AND(S154=1,('6. Trigger species (at site)'!F159/('5. Trigger species (global)'!H157)&gt;=0.001),'6. Trigger species (at site)'!D159&gt;4,'5. Trigger species (global)'!E157=lookups!$F$3),1,0)</f>
        <v>#DIV/0!</v>
      </c>
      <c r="AE154" s="3" t="e">
        <f>IF(AND(S154=1,('6. Trigger species (at site)'!G159/('5. Trigger species (global)'!G157)&gt;=0.001),'6. Trigger species (at site)'!C159&gt;4,'5. Trigger species (global)'!E157=lookups!$F$3),1,0)</f>
        <v>#DIV/0!</v>
      </c>
      <c r="AF154" s="28" t="e">
        <f>IF(AND(T154=1,('6. Trigger species (at site)'!E159/('5. Trigger species (global)'!I157)&gt;=0.002),'6. Trigger species (at site)'!C159&gt;9,'5. Trigger species (global)'!E157=lookups!$F$3),1,0)</f>
        <v>#DIV/0!</v>
      </c>
      <c r="AG154" s="28" t="e">
        <f>IF(AND(T154=1,('6. Trigger species (at site)'!F159/('5. Trigger species (global)'!H157)&gt;=0.002),'6. Trigger species (at site)'!D159&gt;9,'5. Trigger species (global)'!E157=lookups!$F$3),1,0)</f>
        <v>#DIV/0!</v>
      </c>
      <c r="AH154" s="28" t="e">
        <f>IF(AND(T154=1,('6. Trigger species (at site)'!G159/('5. Trigger species (global)'!G157)&gt;=0.002),'6. Trigger species (at site)'!C159&gt;9,'5. Trigger species (global)'!E157=lookups!$F$3),1,0)</f>
        <v>#DIV/0!</v>
      </c>
      <c r="AI154" s="3" t="e">
        <f>IF(AND(S154=1,('6. Trigger species (at site)'!E159/('5. Trigger species (global)'!I157)&gt;=0.95)),1,0)</f>
        <v>#DIV/0!</v>
      </c>
      <c r="AJ154" s="3" t="e">
        <f>IF(AND(S154=1,('6. Trigger species (at site)'!F159/('5. Trigger species (global)'!H157)&gt;=0.95)),1,0)</f>
        <v>#DIV/0!</v>
      </c>
      <c r="AK154" s="3" t="e">
        <f>IF(AND(S154=1,('6. Trigger species (at site)'!G159/('5. Trigger species (global)'!G157)&gt;=0.95)),1,0)</f>
        <v>#DIV/0!</v>
      </c>
      <c r="AL154" s="3" t="e">
        <f>IF(AND('6. Trigger species (at site)'!E159/('5. Trigger species (global)'!I157)&gt;=0.1,'6. Trigger species (at site)'!C159&gt;9,$R154=1),1,0)</f>
        <v>#DIV/0!</v>
      </c>
      <c r="AM154" s="3" t="e">
        <f>IF(AND('6. Trigger species (at site)'!F159/('5. Trigger species (global)'!H157)&gt;=0.1,'6. Trigger species (at site)'!D159&gt;9,$R154=1),1,0)</f>
        <v>#DIV/0!</v>
      </c>
      <c r="AN154" s="3" t="e">
        <f>IF(AND('6. Trigger species (at site)'!G159/('5. Trigger species (global)'!G157)&gt;=0.1,'6. Trigger species (at site)'!C159&gt;9,R154=1),1,0)</f>
        <v>#DIV/0!</v>
      </c>
      <c r="AO154" s="3" t="e">
        <f>IF(AND('5. Trigger species (global)'!$K157=lookups!$F$3,'6. Trigger species (at site)'!E159/('5. Trigger species (global)'!I157)&gt;=0.01,R154=1),1,0)</f>
        <v>#DIV/0!</v>
      </c>
      <c r="AP154" s="3" t="e">
        <f>IF(AND('5. Trigger species (global)'!$K157=lookups!$F$3,'6. Trigger species (at site)'!F159/('5. Trigger species (global)'!H157)&gt;=0.01,R154=1),1,0)</f>
        <v>#DIV/0!</v>
      </c>
      <c r="AQ154" s="3" t="e">
        <f>IF(AND('5. Trigger species (global)'!$K157=lookups!$F$3,'6. Trigger species (at site)'!G159/('5. Trigger species (global)'!G157)&gt;=0.01,R154=1),1,0)</f>
        <v>#DIV/0!</v>
      </c>
      <c r="AR154" s="3" t="e">
        <f>IF(AND(R154=1,BH154=$O$24,'5. Trigger species (global)'!L157=lookups!$F$3,'6. Trigger species (at site)'!E159/('5. Trigger species (global)'!I157)&gt;=0.005),1,0)</f>
        <v>#N/A</v>
      </c>
      <c r="AS154" s="3" t="e">
        <f>IF(AND(R154=1,BH154=$O$24,'5. Trigger species (global)'!L157=lookups!$F$3,'6. Trigger species (at site)'!F159/('5. Trigger species (global)'!H157)&gt;=0.005),1,0)</f>
        <v>#N/A</v>
      </c>
      <c r="AT154" s="3" t="e">
        <f>IF(AND(R154=1,BH154=$O$24,'5. Trigger species (global)'!L157=lookups!$F$3,'6. Trigger species (at site)'!G159/('5. Trigger species (global)'!G157)&gt;=0.005),1,0)</f>
        <v>#N/A</v>
      </c>
      <c r="AU154" s="3" t="e">
        <f>IF(AND('6. Trigger species (at site)'!C159&gt;=5,BH154=$O$25,'5. Trigger species (global)'!L157=lookups!$F$3),1,0)</f>
        <v>#N/A</v>
      </c>
      <c r="AV154" s="3">
        <f>IF(AND(R154=1,'6. Trigger species (at site)'!Y159=1),1,0)</f>
        <v>0</v>
      </c>
      <c r="AW154" s="3" t="e">
        <f>IF(AND('6. Trigger species (at site)'!Z159=1,'6. Trigger species (at site)'!E159/('5. Trigger species (global)'!I157)&gt;=0.01,'5. Trigger species (global)'!F157=lookups!$H$9),1,0)</f>
        <v>#DIV/0!</v>
      </c>
      <c r="AX154" s="3" t="e">
        <f>IF(AND('6. Trigger species (at site)'!Z159=1,'6. Trigger species (at site)'!F159/('5. Trigger species (global)'!H157)&gt;=0.01,'5. Trigger species (global)'!F157=lookups!$H$9),1,0)</f>
        <v>#DIV/0!</v>
      </c>
      <c r="AY154" s="3" t="e">
        <f>IF(AND('6. Trigger species (at site)'!Z159=1,'6. Trigger species (at site)'!G159/('5. Trigger species (global)'!G157)&gt;=0.01,'5. Trigger species (global)'!F157=lookups!$H$9),1,0)</f>
        <v>#DIV/0!</v>
      </c>
      <c r="AZ154" s="3">
        <f>IF(AND('6. Trigger species (at site)'!Z159=1,'6. Trigger species (at site)'!AA159=1,'5. Trigger species (global)'!F157=lookups!$H$9),1,0)</f>
        <v>0</v>
      </c>
      <c r="BA154" s="3" t="e">
        <f>IF(AND('6. Trigger species (at site)'!L159=lookups!$G$41,'6. Trigger species (at site)'!D159=lookups!$H$9,('6. Trigger species (at site)'!E159/('5. Trigger species (global)'!I157))&gt;=0.1),1,0)</f>
        <v>#DIV/0!</v>
      </c>
      <c r="BB154" s="3" t="e">
        <f>IF(AND('6. Trigger species (at site)'!L159=lookups!$G$41,'6. Trigger species (at site)'!D159=lookups!$H$9,('6. Trigger species (at site)'!F159/('5. Trigger species (global)'!H157))&gt;=0.1),1,0)</f>
        <v>#DIV/0!</v>
      </c>
      <c r="BC154" s="3" t="e">
        <f>IF(AND('6. Trigger species (at site)'!L159=lookups!$G$41,'6. Trigger species (at site)'!D159=lookups!$H$9,('6. Trigger species (at site)'!G159/('5. Trigger species (global)'!G157))&gt;=0.1),1,0)</f>
        <v>#DIV/0!</v>
      </c>
      <c r="BD154" s="3" t="e">
        <f>IF(AND('6. Trigger species (at site)'!L159=lookups!$G$42,'6. Trigger species (at site)'!D159=lookups!$H$9,('6. Trigger species (at site)'!E159/('5. Trigger species (global)'!I157))&gt;=0.1),1,0)</f>
        <v>#DIV/0!</v>
      </c>
      <c r="BE154" s="3" t="e">
        <f>IF(AND('6. Trigger species (at site)'!L159=lookups!$G$42,'6. Trigger species (at site)'!D159=lookups!$H$9,('6. Trigger species (at site)'!F159/('5. Trigger species (global)'!H157))&gt;=0.1),1,0)</f>
        <v>#DIV/0!</v>
      </c>
      <c r="BF154" s="3" t="e">
        <f>IF(AND('6. Trigger species (at site)'!L159=lookups!$G$42,'6. Trigger species (at site)'!D159=lookups!$H$9,('6. Trigger species (at site)'!G159/('5. Trigger species (global)'!G157))&gt;=0.1),1,0)</f>
        <v>#DIV/0!</v>
      </c>
      <c r="BG154" s="3">
        <f>'5. Trigger species (global)'!C157</f>
        <v>0</v>
      </c>
      <c r="BH154" s="3" t="e">
        <f t="shared" si="18"/>
        <v>#N/A</v>
      </c>
    </row>
    <row r="155" spans="1:60" x14ac:dyDescent="0.25">
      <c r="A155" s="3" t="s">
        <v>295</v>
      </c>
      <c r="E155" s="133"/>
      <c r="R155" s="3">
        <f>'6. Trigger species (at site)'!X160</f>
        <v>0</v>
      </c>
      <c r="S155" s="3">
        <f>IF(OR('5. Trigger species (global)'!D158=lookups!$E$43,'5. Trigger species (global)'!D158=lookups!$E$44),1,0)</f>
        <v>0</v>
      </c>
      <c r="T155" s="3">
        <f>IF('5. Trigger species (global)'!D158=lookups!$E$42,1,0)</f>
        <v>0</v>
      </c>
      <c r="U155" s="3">
        <f>IF(AND(S155=1,'5. Trigger species (global)'!$E$5=lookups!$H$3),1,0)</f>
        <v>0</v>
      </c>
      <c r="V155" s="3">
        <f>IF(AND(T155=1,'5. Trigger species (global)'!$E$5=lookups!$H$3),1,0)</f>
        <v>0</v>
      </c>
      <c r="W155" s="3" t="e">
        <f>IF(AND(S155=1,('6. Trigger species (at site)'!E160/(('5. Trigger species (global)'!I158))&gt;=0.005),'6. Trigger species (at site)'!C160&gt;4),1,0)</f>
        <v>#DIV/0!</v>
      </c>
      <c r="X155" s="28" t="e">
        <f>IF(AND(S155=1,('6. Trigger species (at site)'!F160/(('5. Trigger species (global)'!H158))&gt;=0.005),'6. Trigger species (at site)'!C160&gt;4),1,0)</f>
        <v>#DIV/0!</v>
      </c>
      <c r="Y155" s="3" t="e">
        <f>IF(AND(S155=1,('6. Trigger species (at site)'!G160/('5. Trigger species (global)'!G158)&gt;=0.005),'6. Trigger species (at site)'!C160&gt;4),1,0)</f>
        <v>#DIV/0!</v>
      </c>
      <c r="Z155" s="28" t="e">
        <f>IF(AND(T155=1,('6. Trigger species (at site)'!E160/('5. Trigger species (global)'!I158)&gt;=0.01),'6. Trigger species (at site)'!C160&gt;9),1,0)</f>
        <v>#DIV/0!</v>
      </c>
      <c r="AA155" s="28" t="e">
        <f>IF(AND(T155=1,('6. Trigger species (at site)'!F160/('5. Trigger species (global)'!H158)&gt;=0.01),'6. Trigger species (at site)'!C160&gt;9),1,0)</f>
        <v>#DIV/0!</v>
      </c>
      <c r="AB155" s="28" t="e">
        <f>IF(AND(T155=1,('6. Trigger species (at site)'!G160/('5. Trigger species (global)'!G158)&gt;=0.01),'6. Trigger species (at site)'!C160&gt;9),1,0)</f>
        <v>#DIV/0!</v>
      </c>
      <c r="AC155" s="3" t="e">
        <f>IF(AND(S155=1,('6. Trigger species (at site)'!E160/('5. Trigger species (global)'!I158)&gt;=0.001),'6. Trigger species (at site)'!C160&gt;4,'5. Trigger species (global)'!E158=lookups!$F$3),1,0)</f>
        <v>#DIV/0!</v>
      </c>
      <c r="AD155" s="28" t="e">
        <f>IF(AND(S155=1,('6. Trigger species (at site)'!F160/('5. Trigger species (global)'!H158)&gt;=0.001),'6. Trigger species (at site)'!D160&gt;4,'5. Trigger species (global)'!E158=lookups!$F$3),1,0)</f>
        <v>#DIV/0!</v>
      </c>
      <c r="AE155" s="3" t="e">
        <f>IF(AND(S155=1,('6. Trigger species (at site)'!G160/('5. Trigger species (global)'!G158)&gt;=0.001),'6. Trigger species (at site)'!C160&gt;4,'5. Trigger species (global)'!E158=lookups!$F$3),1,0)</f>
        <v>#DIV/0!</v>
      </c>
      <c r="AF155" s="28" t="e">
        <f>IF(AND(T155=1,('6. Trigger species (at site)'!E160/('5. Trigger species (global)'!I158)&gt;=0.002),'6. Trigger species (at site)'!C160&gt;9,'5. Trigger species (global)'!E158=lookups!$F$3),1,0)</f>
        <v>#DIV/0!</v>
      </c>
      <c r="AG155" s="28" t="e">
        <f>IF(AND(T155=1,('6. Trigger species (at site)'!F160/('5. Trigger species (global)'!H158)&gt;=0.002),'6. Trigger species (at site)'!D160&gt;9,'5. Trigger species (global)'!E158=lookups!$F$3),1,0)</f>
        <v>#DIV/0!</v>
      </c>
      <c r="AH155" s="28" t="e">
        <f>IF(AND(T155=1,('6. Trigger species (at site)'!G160/('5. Trigger species (global)'!G158)&gt;=0.002),'6. Trigger species (at site)'!C160&gt;9,'5. Trigger species (global)'!E158=lookups!$F$3),1,0)</f>
        <v>#DIV/0!</v>
      </c>
      <c r="AI155" s="3" t="e">
        <f>IF(AND(S155=1,('6. Trigger species (at site)'!E160/('5. Trigger species (global)'!I158)&gt;=0.95)),1,0)</f>
        <v>#DIV/0!</v>
      </c>
      <c r="AJ155" s="3" t="e">
        <f>IF(AND(S155=1,('6. Trigger species (at site)'!F160/('5. Trigger species (global)'!H158)&gt;=0.95)),1,0)</f>
        <v>#DIV/0!</v>
      </c>
      <c r="AK155" s="3" t="e">
        <f>IF(AND(S155=1,('6. Trigger species (at site)'!G160/('5. Trigger species (global)'!G158)&gt;=0.95)),1,0)</f>
        <v>#DIV/0!</v>
      </c>
      <c r="AL155" s="3" t="e">
        <f>IF(AND('6. Trigger species (at site)'!E160/('5. Trigger species (global)'!I158)&gt;=0.1,'6. Trigger species (at site)'!C160&gt;9,$R155=1),1,0)</f>
        <v>#DIV/0!</v>
      </c>
      <c r="AM155" s="3" t="e">
        <f>IF(AND('6. Trigger species (at site)'!F160/('5. Trigger species (global)'!H158)&gt;=0.1,'6. Trigger species (at site)'!D160&gt;9,$R155=1),1,0)</f>
        <v>#DIV/0!</v>
      </c>
      <c r="AN155" s="3" t="e">
        <f>IF(AND('6. Trigger species (at site)'!G160/('5. Trigger species (global)'!G158)&gt;=0.1,'6. Trigger species (at site)'!C160&gt;9,R155=1),1,0)</f>
        <v>#DIV/0!</v>
      </c>
      <c r="AO155" s="3" t="e">
        <f>IF(AND('5. Trigger species (global)'!$K158=lookups!$F$3,'6. Trigger species (at site)'!E160/('5. Trigger species (global)'!I158)&gt;=0.01,R155=1),1,0)</f>
        <v>#DIV/0!</v>
      </c>
      <c r="AP155" s="3" t="e">
        <f>IF(AND('5. Trigger species (global)'!$K158=lookups!$F$3,'6. Trigger species (at site)'!F160/('5. Trigger species (global)'!H158)&gt;=0.01,R155=1),1,0)</f>
        <v>#DIV/0!</v>
      </c>
      <c r="AQ155" s="3" t="e">
        <f>IF(AND('5. Trigger species (global)'!$K158=lookups!$F$3,'6. Trigger species (at site)'!G160/('5. Trigger species (global)'!G158)&gt;=0.01,R155=1),1,0)</f>
        <v>#DIV/0!</v>
      </c>
      <c r="AR155" s="3" t="e">
        <f>IF(AND(R155=1,BH155=$O$24,'5. Trigger species (global)'!L158=lookups!$F$3,'6. Trigger species (at site)'!E160/('5. Trigger species (global)'!I158)&gt;=0.005),1,0)</f>
        <v>#N/A</v>
      </c>
      <c r="AS155" s="3" t="e">
        <f>IF(AND(R155=1,BH155=$O$24,'5. Trigger species (global)'!L158=lookups!$F$3,'6. Trigger species (at site)'!F160/('5. Trigger species (global)'!H158)&gt;=0.005),1,0)</f>
        <v>#N/A</v>
      </c>
      <c r="AT155" s="3" t="e">
        <f>IF(AND(R155=1,BH155=$O$24,'5. Trigger species (global)'!L158=lookups!$F$3,'6. Trigger species (at site)'!G160/('5. Trigger species (global)'!G158)&gt;=0.005),1,0)</f>
        <v>#N/A</v>
      </c>
      <c r="AU155" s="3" t="e">
        <f>IF(AND('6. Trigger species (at site)'!C160&gt;=5,BH155=$O$25,'5. Trigger species (global)'!L158=lookups!$F$3),1,0)</f>
        <v>#N/A</v>
      </c>
      <c r="AV155" s="3">
        <f>IF(AND(R155=1,'6. Trigger species (at site)'!Y160=1),1,0)</f>
        <v>0</v>
      </c>
      <c r="AW155" s="3" t="e">
        <f>IF(AND('6. Trigger species (at site)'!Z160=1,'6. Trigger species (at site)'!E160/('5. Trigger species (global)'!I158)&gt;=0.01,'5. Trigger species (global)'!F158=lookups!$H$9),1,0)</f>
        <v>#DIV/0!</v>
      </c>
      <c r="AX155" s="3" t="e">
        <f>IF(AND('6. Trigger species (at site)'!Z160=1,'6. Trigger species (at site)'!F160/('5. Trigger species (global)'!H158)&gt;=0.01,'5. Trigger species (global)'!F158=lookups!$H$9),1,0)</f>
        <v>#DIV/0!</v>
      </c>
      <c r="AY155" s="3" t="e">
        <f>IF(AND('6. Trigger species (at site)'!Z160=1,'6. Trigger species (at site)'!G160/('5. Trigger species (global)'!G158)&gt;=0.01,'5. Trigger species (global)'!F158=lookups!$H$9),1,0)</f>
        <v>#DIV/0!</v>
      </c>
      <c r="AZ155" s="3">
        <f>IF(AND('6. Trigger species (at site)'!Z160=1,'6. Trigger species (at site)'!AA160=1,'5. Trigger species (global)'!F158=lookups!$H$9),1,0)</f>
        <v>0</v>
      </c>
      <c r="BA155" s="3" t="e">
        <f>IF(AND('6. Trigger species (at site)'!L160=lookups!$G$41,'6. Trigger species (at site)'!D160=lookups!$H$9,('6. Trigger species (at site)'!E160/('5. Trigger species (global)'!I158))&gt;=0.1),1,0)</f>
        <v>#DIV/0!</v>
      </c>
      <c r="BB155" s="3" t="e">
        <f>IF(AND('6. Trigger species (at site)'!L160=lookups!$G$41,'6. Trigger species (at site)'!D160=lookups!$H$9,('6. Trigger species (at site)'!F160/('5. Trigger species (global)'!H158))&gt;=0.1),1,0)</f>
        <v>#DIV/0!</v>
      </c>
      <c r="BC155" s="3" t="e">
        <f>IF(AND('6. Trigger species (at site)'!L160=lookups!$G$41,'6. Trigger species (at site)'!D160=lookups!$H$9,('6. Trigger species (at site)'!G160/('5. Trigger species (global)'!G158))&gt;=0.1),1,0)</f>
        <v>#DIV/0!</v>
      </c>
      <c r="BD155" s="3" t="e">
        <f>IF(AND('6. Trigger species (at site)'!L160=lookups!$G$42,'6. Trigger species (at site)'!D160=lookups!$H$9,('6. Trigger species (at site)'!E160/('5. Trigger species (global)'!I158))&gt;=0.1),1,0)</f>
        <v>#DIV/0!</v>
      </c>
      <c r="BE155" s="3" t="e">
        <f>IF(AND('6. Trigger species (at site)'!L160=lookups!$G$42,'6. Trigger species (at site)'!D160=lookups!$H$9,('6. Trigger species (at site)'!F160/('5. Trigger species (global)'!H158))&gt;=0.1),1,0)</f>
        <v>#DIV/0!</v>
      </c>
      <c r="BF155" s="3" t="e">
        <f>IF(AND('6. Trigger species (at site)'!L160=lookups!$G$42,'6. Trigger species (at site)'!D160=lookups!$H$9,('6. Trigger species (at site)'!G160/('5. Trigger species (global)'!G158))&gt;=0.1),1,0)</f>
        <v>#DIV/0!</v>
      </c>
      <c r="BG155" s="3">
        <f>'5. Trigger species (global)'!C158</f>
        <v>0</v>
      </c>
      <c r="BH155" s="3" t="e">
        <f t="shared" si="18"/>
        <v>#N/A</v>
      </c>
    </row>
    <row r="156" spans="1:60" x14ac:dyDescent="0.25">
      <c r="A156" s="3" t="s">
        <v>173</v>
      </c>
      <c r="E156" s="133"/>
      <c r="R156" s="3">
        <f>'6. Trigger species (at site)'!X161</f>
        <v>0</v>
      </c>
      <c r="S156" s="3">
        <f>IF(OR('5. Trigger species (global)'!D159=lookups!$E$43,'5. Trigger species (global)'!D159=lookups!$E$44),1,0)</f>
        <v>0</v>
      </c>
      <c r="T156" s="3">
        <f>IF('5. Trigger species (global)'!D159=lookups!$E$42,1,0)</f>
        <v>0</v>
      </c>
      <c r="U156" s="3">
        <f>IF(AND(S156=1,'5. Trigger species (global)'!$E$5=lookups!$H$3),1,0)</f>
        <v>0</v>
      </c>
      <c r="V156" s="3">
        <f>IF(AND(T156=1,'5. Trigger species (global)'!$E$5=lookups!$H$3),1,0)</f>
        <v>0</v>
      </c>
      <c r="W156" s="3" t="e">
        <f>IF(AND(S156=1,('6. Trigger species (at site)'!E161/(('5. Trigger species (global)'!I159))&gt;=0.005),'6. Trigger species (at site)'!C161&gt;4),1,0)</f>
        <v>#DIV/0!</v>
      </c>
      <c r="X156" s="28" t="e">
        <f>IF(AND(S156=1,('6. Trigger species (at site)'!F161/(('5. Trigger species (global)'!H159))&gt;=0.005),'6. Trigger species (at site)'!C161&gt;4),1,0)</f>
        <v>#DIV/0!</v>
      </c>
      <c r="Y156" s="3" t="e">
        <f>IF(AND(S156=1,('6. Trigger species (at site)'!G161/('5. Trigger species (global)'!G159)&gt;=0.005),'6. Trigger species (at site)'!C161&gt;4),1,0)</f>
        <v>#DIV/0!</v>
      </c>
      <c r="Z156" s="28" t="e">
        <f>IF(AND(T156=1,('6. Trigger species (at site)'!E161/('5. Trigger species (global)'!I159)&gt;=0.01),'6. Trigger species (at site)'!C161&gt;9),1,0)</f>
        <v>#DIV/0!</v>
      </c>
      <c r="AA156" s="28" t="e">
        <f>IF(AND(T156=1,('6. Trigger species (at site)'!F161/('5. Trigger species (global)'!H159)&gt;=0.01),'6. Trigger species (at site)'!C161&gt;9),1,0)</f>
        <v>#DIV/0!</v>
      </c>
      <c r="AB156" s="28" t="e">
        <f>IF(AND(T156=1,('6. Trigger species (at site)'!G161/('5. Trigger species (global)'!G159)&gt;=0.01),'6. Trigger species (at site)'!C161&gt;9),1,0)</f>
        <v>#DIV/0!</v>
      </c>
      <c r="AC156" s="3" t="e">
        <f>IF(AND(S156=1,('6. Trigger species (at site)'!E161/('5. Trigger species (global)'!I159)&gt;=0.001),'6. Trigger species (at site)'!C161&gt;4,'5. Trigger species (global)'!E159=lookups!$F$3),1,0)</f>
        <v>#DIV/0!</v>
      </c>
      <c r="AD156" s="28" t="e">
        <f>IF(AND(S156=1,('6. Trigger species (at site)'!F161/('5. Trigger species (global)'!H159)&gt;=0.001),'6. Trigger species (at site)'!D161&gt;4,'5. Trigger species (global)'!E159=lookups!$F$3),1,0)</f>
        <v>#DIV/0!</v>
      </c>
      <c r="AE156" s="3" t="e">
        <f>IF(AND(S156=1,('6. Trigger species (at site)'!G161/('5. Trigger species (global)'!G159)&gt;=0.001),'6. Trigger species (at site)'!C161&gt;4,'5. Trigger species (global)'!E159=lookups!$F$3),1,0)</f>
        <v>#DIV/0!</v>
      </c>
      <c r="AF156" s="28" t="e">
        <f>IF(AND(T156=1,('6. Trigger species (at site)'!E161/('5. Trigger species (global)'!I159)&gt;=0.002),'6. Trigger species (at site)'!C161&gt;9,'5. Trigger species (global)'!E159=lookups!$F$3),1,0)</f>
        <v>#DIV/0!</v>
      </c>
      <c r="AG156" s="28" t="e">
        <f>IF(AND(T156=1,('6. Trigger species (at site)'!F161/('5. Trigger species (global)'!H159)&gt;=0.002),'6. Trigger species (at site)'!D161&gt;9,'5. Trigger species (global)'!E159=lookups!$F$3),1,0)</f>
        <v>#DIV/0!</v>
      </c>
      <c r="AH156" s="28" t="e">
        <f>IF(AND(T156=1,('6. Trigger species (at site)'!G161/('5. Trigger species (global)'!G159)&gt;=0.002),'6. Trigger species (at site)'!C161&gt;9,'5. Trigger species (global)'!E159=lookups!$F$3),1,0)</f>
        <v>#DIV/0!</v>
      </c>
      <c r="AI156" s="3" t="e">
        <f>IF(AND(S156=1,('6. Trigger species (at site)'!E161/('5. Trigger species (global)'!I159)&gt;=0.95)),1,0)</f>
        <v>#DIV/0!</v>
      </c>
      <c r="AJ156" s="3" t="e">
        <f>IF(AND(S156=1,('6. Trigger species (at site)'!F161/('5. Trigger species (global)'!H159)&gt;=0.95)),1,0)</f>
        <v>#DIV/0!</v>
      </c>
      <c r="AK156" s="3" t="e">
        <f>IF(AND(S156=1,('6. Trigger species (at site)'!G161/('5. Trigger species (global)'!G159)&gt;=0.95)),1,0)</f>
        <v>#DIV/0!</v>
      </c>
      <c r="AL156" s="3" t="e">
        <f>IF(AND('6. Trigger species (at site)'!E161/('5. Trigger species (global)'!I159)&gt;=0.1,'6. Trigger species (at site)'!C161&gt;9,$R156=1),1,0)</f>
        <v>#DIV/0!</v>
      </c>
      <c r="AM156" s="3" t="e">
        <f>IF(AND('6. Trigger species (at site)'!F161/('5. Trigger species (global)'!H159)&gt;=0.1,'6. Trigger species (at site)'!D161&gt;9,$R156=1),1,0)</f>
        <v>#DIV/0!</v>
      </c>
      <c r="AN156" s="3" t="e">
        <f>IF(AND('6. Trigger species (at site)'!G161/('5. Trigger species (global)'!G159)&gt;=0.1,'6. Trigger species (at site)'!C161&gt;9,R156=1),1,0)</f>
        <v>#DIV/0!</v>
      </c>
      <c r="AO156" s="3" t="e">
        <f>IF(AND('5. Trigger species (global)'!$K159=lookups!$F$3,'6. Trigger species (at site)'!E161/('5. Trigger species (global)'!I159)&gt;=0.01,R156=1),1,0)</f>
        <v>#DIV/0!</v>
      </c>
      <c r="AP156" s="3" t="e">
        <f>IF(AND('5. Trigger species (global)'!$K159=lookups!$F$3,'6. Trigger species (at site)'!F161/('5. Trigger species (global)'!H159)&gt;=0.01,R156=1),1,0)</f>
        <v>#DIV/0!</v>
      </c>
      <c r="AQ156" s="3" t="e">
        <f>IF(AND('5. Trigger species (global)'!$K159=lookups!$F$3,'6. Trigger species (at site)'!G161/('5. Trigger species (global)'!G159)&gt;=0.01,R156=1),1,0)</f>
        <v>#DIV/0!</v>
      </c>
      <c r="AR156" s="3" t="e">
        <f>IF(AND(R156=1,BH156=$O$24,'5. Trigger species (global)'!L159=lookups!$F$3,'6. Trigger species (at site)'!E161/('5. Trigger species (global)'!I159)&gt;=0.005),1,0)</f>
        <v>#N/A</v>
      </c>
      <c r="AS156" s="3" t="e">
        <f>IF(AND(R156=1,BH156=$O$24,'5. Trigger species (global)'!L159=lookups!$F$3,'6. Trigger species (at site)'!F161/('5. Trigger species (global)'!H159)&gt;=0.005),1,0)</f>
        <v>#N/A</v>
      </c>
      <c r="AT156" s="3" t="e">
        <f>IF(AND(R156=1,BH156=$O$24,'5. Trigger species (global)'!L159=lookups!$F$3,'6. Trigger species (at site)'!G161/('5. Trigger species (global)'!G159)&gt;=0.005),1,0)</f>
        <v>#N/A</v>
      </c>
      <c r="AU156" s="3" t="e">
        <f>IF(AND('6. Trigger species (at site)'!C161&gt;=5,BH156=$O$25,'5. Trigger species (global)'!L159=lookups!$F$3),1,0)</f>
        <v>#N/A</v>
      </c>
      <c r="AV156" s="3">
        <f>IF(AND(R156=1,'6. Trigger species (at site)'!Y161=1),1,0)</f>
        <v>0</v>
      </c>
      <c r="AW156" s="3" t="e">
        <f>IF(AND('6. Trigger species (at site)'!Z161=1,'6. Trigger species (at site)'!E161/('5. Trigger species (global)'!I159)&gt;=0.01,'5. Trigger species (global)'!F159=lookups!$H$9),1,0)</f>
        <v>#DIV/0!</v>
      </c>
      <c r="AX156" s="3" t="e">
        <f>IF(AND('6. Trigger species (at site)'!Z161=1,'6. Trigger species (at site)'!F161/('5. Trigger species (global)'!H159)&gt;=0.01,'5. Trigger species (global)'!F159=lookups!$H$9),1,0)</f>
        <v>#DIV/0!</v>
      </c>
      <c r="AY156" s="3" t="e">
        <f>IF(AND('6. Trigger species (at site)'!Z161=1,'6. Trigger species (at site)'!G161/('5. Trigger species (global)'!G159)&gt;=0.01,'5. Trigger species (global)'!F159=lookups!$H$9),1,0)</f>
        <v>#DIV/0!</v>
      </c>
      <c r="AZ156" s="3">
        <f>IF(AND('6. Trigger species (at site)'!Z161=1,'6. Trigger species (at site)'!AA161=1,'5. Trigger species (global)'!F159=lookups!$H$9),1,0)</f>
        <v>0</v>
      </c>
      <c r="BA156" s="3" t="e">
        <f>IF(AND('6. Trigger species (at site)'!L161=lookups!$G$41,'6. Trigger species (at site)'!D161=lookups!$H$9,('6. Trigger species (at site)'!E161/('5. Trigger species (global)'!I159))&gt;=0.1),1,0)</f>
        <v>#DIV/0!</v>
      </c>
      <c r="BB156" s="3" t="e">
        <f>IF(AND('6. Trigger species (at site)'!L161=lookups!$G$41,'6. Trigger species (at site)'!D161=lookups!$H$9,('6. Trigger species (at site)'!F161/('5. Trigger species (global)'!H159))&gt;=0.1),1,0)</f>
        <v>#DIV/0!</v>
      </c>
      <c r="BC156" s="3" t="e">
        <f>IF(AND('6. Trigger species (at site)'!L161=lookups!$G$41,'6. Trigger species (at site)'!D161=lookups!$H$9,('6. Trigger species (at site)'!G161/('5. Trigger species (global)'!G159))&gt;=0.1),1,0)</f>
        <v>#DIV/0!</v>
      </c>
      <c r="BD156" s="3" t="e">
        <f>IF(AND('6. Trigger species (at site)'!L161=lookups!$G$42,'6. Trigger species (at site)'!D161=lookups!$H$9,('6. Trigger species (at site)'!E161/('5. Trigger species (global)'!I159))&gt;=0.1),1,0)</f>
        <v>#DIV/0!</v>
      </c>
      <c r="BE156" s="3" t="e">
        <f>IF(AND('6. Trigger species (at site)'!L161=lookups!$G$42,'6. Trigger species (at site)'!D161=lookups!$H$9,('6. Trigger species (at site)'!F161/('5. Trigger species (global)'!H159))&gt;=0.1),1,0)</f>
        <v>#DIV/0!</v>
      </c>
      <c r="BF156" s="3" t="e">
        <f>IF(AND('6. Trigger species (at site)'!L161=lookups!$G$42,'6. Trigger species (at site)'!D161=lookups!$H$9,('6. Trigger species (at site)'!G161/('5. Trigger species (global)'!G159))&gt;=0.1),1,0)</f>
        <v>#DIV/0!</v>
      </c>
      <c r="BG156" s="3">
        <f>'5. Trigger species (global)'!C159</f>
        <v>0</v>
      </c>
      <c r="BH156" s="3" t="e">
        <f t="shared" si="18"/>
        <v>#N/A</v>
      </c>
    </row>
    <row r="157" spans="1:60" x14ac:dyDescent="0.25">
      <c r="A157" s="3" t="s">
        <v>174</v>
      </c>
      <c r="E157" s="35"/>
      <c r="R157" s="3">
        <f>'6. Trigger species (at site)'!X162</f>
        <v>0</v>
      </c>
      <c r="S157" s="3">
        <f>IF(OR('5. Trigger species (global)'!D160=lookups!$E$43,'5. Trigger species (global)'!D160=lookups!$E$44),1,0)</f>
        <v>0</v>
      </c>
      <c r="T157" s="3">
        <f>IF('5. Trigger species (global)'!D160=lookups!$E$42,1,0)</f>
        <v>0</v>
      </c>
      <c r="U157" s="3">
        <f>IF(AND(S157=1,'5. Trigger species (global)'!$E$5=lookups!$H$3),1,0)</f>
        <v>0</v>
      </c>
      <c r="V157" s="3">
        <f>IF(AND(T157=1,'5. Trigger species (global)'!$E$5=lookups!$H$3),1,0)</f>
        <v>0</v>
      </c>
      <c r="W157" s="3" t="e">
        <f>IF(AND(S157=1,('6. Trigger species (at site)'!E162/(('5. Trigger species (global)'!I160))&gt;=0.005),'6. Trigger species (at site)'!C162&gt;4),1,0)</f>
        <v>#DIV/0!</v>
      </c>
      <c r="X157" s="28" t="e">
        <f>IF(AND(S157=1,('6. Trigger species (at site)'!F162/(('5. Trigger species (global)'!H160))&gt;=0.005),'6. Trigger species (at site)'!C162&gt;4),1,0)</f>
        <v>#DIV/0!</v>
      </c>
      <c r="Y157" s="3" t="e">
        <f>IF(AND(S157=1,('6. Trigger species (at site)'!G162/('5. Trigger species (global)'!G160)&gt;=0.005),'6. Trigger species (at site)'!C162&gt;4),1,0)</f>
        <v>#DIV/0!</v>
      </c>
      <c r="Z157" s="28" t="e">
        <f>IF(AND(T157=1,('6. Trigger species (at site)'!E162/('5. Trigger species (global)'!I160)&gt;=0.01),'6. Trigger species (at site)'!C162&gt;9),1,0)</f>
        <v>#DIV/0!</v>
      </c>
      <c r="AA157" s="28" t="e">
        <f>IF(AND(T157=1,('6. Trigger species (at site)'!F162/('5. Trigger species (global)'!H160)&gt;=0.01),'6. Trigger species (at site)'!C162&gt;9),1,0)</f>
        <v>#DIV/0!</v>
      </c>
      <c r="AB157" s="28" t="e">
        <f>IF(AND(T157=1,('6. Trigger species (at site)'!G162/('5. Trigger species (global)'!G160)&gt;=0.01),'6. Trigger species (at site)'!C162&gt;9),1,0)</f>
        <v>#DIV/0!</v>
      </c>
      <c r="AC157" s="3" t="e">
        <f>IF(AND(S157=1,('6. Trigger species (at site)'!E162/('5. Trigger species (global)'!I160)&gt;=0.001),'6. Trigger species (at site)'!C162&gt;4,'5. Trigger species (global)'!E160=lookups!$F$3),1,0)</f>
        <v>#DIV/0!</v>
      </c>
      <c r="AD157" s="28" t="e">
        <f>IF(AND(S157=1,('6. Trigger species (at site)'!F162/('5. Trigger species (global)'!H160)&gt;=0.001),'6. Trigger species (at site)'!D162&gt;4,'5. Trigger species (global)'!E160=lookups!$F$3),1,0)</f>
        <v>#DIV/0!</v>
      </c>
      <c r="AE157" s="3" t="e">
        <f>IF(AND(S157=1,('6. Trigger species (at site)'!G162/('5. Trigger species (global)'!G160)&gt;=0.001),'6. Trigger species (at site)'!C162&gt;4,'5. Trigger species (global)'!E160=lookups!$F$3),1,0)</f>
        <v>#DIV/0!</v>
      </c>
      <c r="AF157" s="28" t="e">
        <f>IF(AND(T157=1,('6. Trigger species (at site)'!E162/('5. Trigger species (global)'!I160)&gt;=0.002),'6. Trigger species (at site)'!C162&gt;9,'5. Trigger species (global)'!E160=lookups!$F$3),1,0)</f>
        <v>#DIV/0!</v>
      </c>
      <c r="AG157" s="28" t="e">
        <f>IF(AND(T157=1,('6. Trigger species (at site)'!F162/('5. Trigger species (global)'!H160)&gt;=0.002),'6. Trigger species (at site)'!D162&gt;9,'5. Trigger species (global)'!E160=lookups!$F$3),1,0)</f>
        <v>#DIV/0!</v>
      </c>
      <c r="AH157" s="28" t="e">
        <f>IF(AND(T157=1,('6. Trigger species (at site)'!G162/('5. Trigger species (global)'!G160)&gt;=0.002),'6. Trigger species (at site)'!C162&gt;9,'5. Trigger species (global)'!E160=lookups!$F$3),1,0)</f>
        <v>#DIV/0!</v>
      </c>
      <c r="AI157" s="3" t="e">
        <f>IF(AND(S157=1,('6. Trigger species (at site)'!E162/('5. Trigger species (global)'!I160)&gt;=0.95)),1,0)</f>
        <v>#DIV/0!</v>
      </c>
      <c r="AJ157" s="3" t="e">
        <f>IF(AND(S157=1,('6. Trigger species (at site)'!F162/('5. Trigger species (global)'!H160)&gt;=0.95)),1,0)</f>
        <v>#DIV/0!</v>
      </c>
      <c r="AK157" s="3" t="e">
        <f>IF(AND(S157=1,('6. Trigger species (at site)'!G162/('5. Trigger species (global)'!G160)&gt;=0.95)),1,0)</f>
        <v>#DIV/0!</v>
      </c>
      <c r="AL157" s="3" t="e">
        <f>IF(AND('6. Trigger species (at site)'!E162/('5. Trigger species (global)'!I160)&gt;=0.1,'6. Trigger species (at site)'!C162&gt;9,$R157=1),1,0)</f>
        <v>#DIV/0!</v>
      </c>
      <c r="AM157" s="3" t="e">
        <f>IF(AND('6. Trigger species (at site)'!F162/('5. Trigger species (global)'!H160)&gt;=0.1,'6. Trigger species (at site)'!D162&gt;9,$R157=1),1,0)</f>
        <v>#DIV/0!</v>
      </c>
      <c r="AN157" s="3" t="e">
        <f>IF(AND('6. Trigger species (at site)'!G162/('5. Trigger species (global)'!G160)&gt;=0.1,'6. Trigger species (at site)'!C162&gt;9,R157=1),1,0)</f>
        <v>#DIV/0!</v>
      </c>
      <c r="AO157" s="3" t="e">
        <f>IF(AND('5. Trigger species (global)'!$K160=lookups!$F$3,'6. Trigger species (at site)'!E162/('5. Trigger species (global)'!I160)&gt;=0.01,R157=1),1,0)</f>
        <v>#DIV/0!</v>
      </c>
      <c r="AP157" s="3" t="e">
        <f>IF(AND('5. Trigger species (global)'!$K160=lookups!$F$3,'6. Trigger species (at site)'!F162/('5. Trigger species (global)'!H160)&gt;=0.01,R157=1),1,0)</f>
        <v>#DIV/0!</v>
      </c>
      <c r="AQ157" s="3" t="e">
        <f>IF(AND('5. Trigger species (global)'!$K160=lookups!$F$3,'6. Trigger species (at site)'!G162/('5. Trigger species (global)'!G160)&gt;=0.01,R157=1),1,0)</f>
        <v>#DIV/0!</v>
      </c>
      <c r="AR157" s="3" t="e">
        <f>IF(AND(R157=1,BH157=$O$24,'5. Trigger species (global)'!L160=lookups!$F$3,'6. Trigger species (at site)'!E162/('5. Trigger species (global)'!I160)&gt;=0.005),1,0)</f>
        <v>#N/A</v>
      </c>
      <c r="AS157" s="3" t="e">
        <f>IF(AND(R157=1,BH157=$O$24,'5. Trigger species (global)'!L160=lookups!$F$3,'6. Trigger species (at site)'!F162/('5. Trigger species (global)'!H160)&gt;=0.005),1,0)</f>
        <v>#N/A</v>
      </c>
      <c r="AT157" s="3" t="e">
        <f>IF(AND(R157=1,BH157=$O$24,'5. Trigger species (global)'!L160=lookups!$F$3,'6. Trigger species (at site)'!G162/('5. Trigger species (global)'!G160)&gt;=0.005),1,0)</f>
        <v>#N/A</v>
      </c>
      <c r="AU157" s="3" t="e">
        <f>IF(AND('6. Trigger species (at site)'!C162&gt;=5,BH157=$O$25,'5. Trigger species (global)'!L160=lookups!$F$3),1,0)</f>
        <v>#N/A</v>
      </c>
      <c r="AV157" s="3">
        <f>IF(AND(R157=1,'6. Trigger species (at site)'!Y162=1),1,0)</f>
        <v>0</v>
      </c>
      <c r="AW157" s="3" t="e">
        <f>IF(AND('6. Trigger species (at site)'!Z162=1,'6. Trigger species (at site)'!E162/('5. Trigger species (global)'!I160)&gt;=0.01,'5. Trigger species (global)'!F160=lookups!$H$9),1,0)</f>
        <v>#DIV/0!</v>
      </c>
      <c r="AX157" s="3" t="e">
        <f>IF(AND('6. Trigger species (at site)'!Z162=1,'6. Trigger species (at site)'!F162/('5. Trigger species (global)'!H160)&gt;=0.01,'5. Trigger species (global)'!F160=lookups!$H$9),1,0)</f>
        <v>#DIV/0!</v>
      </c>
      <c r="AY157" s="3" t="e">
        <f>IF(AND('6. Trigger species (at site)'!Z162=1,'6. Trigger species (at site)'!G162/('5. Trigger species (global)'!G160)&gt;=0.01,'5. Trigger species (global)'!F160=lookups!$H$9),1,0)</f>
        <v>#DIV/0!</v>
      </c>
      <c r="AZ157" s="3">
        <f>IF(AND('6. Trigger species (at site)'!Z162=1,'6. Trigger species (at site)'!AA162=1,'5. Trigger species (global)'!F160=lookups!$H$9),1,0)</f>
        <v>0</v>
      </c>
      <c r="BA157" s="3" t="e">
        <f>IF(AND('6. Trigger species (at site)'!L162=lookups!$G$41,'6. Trigger species (at site)'!D162=lookups!$H$9,('6. Trigger species (at site)'!E162/('5. Trigger species (global)'!I160))&gt;=0.1),1,0)</f>
        <v>#DIV/0!</v>
      </c>
      <c r="BB157" s="3" t="e">
        <f>IF(AND('6. Trigger species (at site)'!L162=lookups!$G$41,'6. Trigger species (at site)'!D162=lookups!$H$9,('6. Trigger species (at site)'!F162/('5. Trigger species (global)'!H160))&gt;=0.1),1,0)</f>
        <v>#DIV/0!</v>
      </c>
      <c r="BC157" s="3" t="e">
        <f>IF(AND('6. Trigger species (at site)'!L162=lookups!$G$41,'6. Trigger species (at site)'!D162=lookups!$H$9,('6. Trigger species (at site)'!G162/('5. Trigger species (global)'!G160))&gt;=0.1),1,0)</f>
        <v>#DIV/0!</v>
      </c>
      <c r="BD157" s="3" t="e">
        <f>IF(AND('6. Trigger species (at site)'!L162=lookups!$G$42,'6. Trigger species (at site)'!D162=lookups!$H$9,('6. Trigger species (at site)'!E162/('5. Trigger species (global)'!I160))&gt;=0.1),1,0)</f>
        <v>#DIV/0!</v>
      </c>
      <c r="BE157" s="3" t="e">
        <f>IF(AND('6. Trigger species (at site)'!L162=lookups!$G$42,'6. Trigger species (at site)'!D162=lookups!$H$9,('6. Trigger species (at site)'!F162/('5. Trigger species (global)'!H160))&gt;=0.1),1,0)</f>
        <v>#DIV/0!</v>
      </c>
      <c r="BF157" s="3" t="e">
        <f>IF(AND('6. Trigger species (at site)'!L162=lookups!$G$42,'6. Trigger species (at site)'!D162=lookups!$H$9,('6. Trigger species (at site)'!G162/('5. Trigger species (global)'!G160))&gt;=0.1),1,0)</f>
        <v>#DIV/0!</v>
      </c>
      <c r="BG157" s="3">
        <f>'5. Trigger species (global)'!C160</f>
        <v>0</v>
      </c>
      <c r="BH157" s="3" t="e">
        <f t="shared" si="18"/>
        <v>#N/A</v>
      </c>
    </row>
    <row r="158" spans="1:60" x14ac:dyDescent="0.25">
      <c r="A158" s="3" t="s">
        <v>175</v>
      </c>
      <c r="E158" s="131"/>
      <c r="R158" s="3">
        <f>'6. Trigger species (at site)'!X163</f>
        <v>0</v>
      </c>
      <c r="S158" s="3">
        <f>IF(OR('5. Trigger species (global)'!D161=lookups!$E$43,'5. Trigger species (global)'!D161=lookups!$E$44),1,0)</f>
        <v>0</v>
      </c>
      <c r="T158" s="3">
        <f>IF('5. Trigger species (global)'!D161=lookups!$E$42,1,0)</f>
        <v>0</v>
      </c>
      <c r="U158" s="3">
        <f>IF(AND(S158=1,'5. Trigger species (global)'!$E$5=lookups!$H$3),1,0)</f>
        <v>0</v>
      </c>
      <c r="V158" s="3">
        <f>IF(AND(T158=1,'5. Trigger species (global)'!$E$5=lookups!$H$3),1,0)</f>
        <v>0</v>
      </c>
      <c r="W158" s="3" t="e">
        <f>IF(AND(S158=1,('6. Trigger species (at site)'!E163/(('5. Trigger species (global)'!I161))&gt;=0.005),'6. Trigger species (at site)'!C163&gt;4),1,0)</f>
        <v>#DIV/0!</v>
      </c>
      <c r="X158" s="28" t="e">
        <f>IF(AND(S158=1,('6. Trigger species (at site)'!F163/(('5. Trigger species (global)'!H161))&gt;=0.005),'6. Trigger species (at site)'!C163&gt;4),1,0)</f>
        <v>#DIV/0!</v>
      </c>
      <c r="Y158" s="3" t="e">
        <f>IF(AND(S158=1,('6. Trigger species (at site)'!G163/('5. Trigger species (global)'!G161)&gt;=0.005),'6. Trigger species (at site)'!C163&gt;4),1,0)</f>
        <v>#DIV/0!</v>
      </c>
      <c r="Z158" s="28" t="e">
        <f>IF(AND(T158=1,('6. Trigger species (at site)'!E163/('5. Trigger species (global)'!I161)&gt;=0.01),'6. Trigger species (at site)'!C163&gt;9),1,0)</f>
        <v>#DIV/0!</v>
      </c>
      <c r="AA158" s="28" t="e">
        <f>IF(AND(T158=1,('6. Trigger species (at site)'!F163/('5. Trigger species (global)'!H161)&gt;=0.01),'6. Trigger species (at site)'!C163&gt;9),1,0)</f>
        <v>#DIV/0!</v>
      </c>
      <c r="AB158" s="28" t="e">
        <f>IF(AND(T158=1,('6. Trigger species (at site)'!G163/('5. Trigger species (global)'!G161)&gt;=0.01),'6. Trigger species (at site)'!C163&gt;9),1,0)</f>
        <v>#DIV/0!</v>
      </c>
      <c r="AC158" s="3" t="e">
        <f>IF(AND(S158=1,('6. Trigger species (at site)'!E163/('5. Trigger species (global)'!I161)&gt;=0.001),'6. Trigger species (at site)'!C163&gt;4,'5. Trigger species (global)'!E161=lookups!$F$3),1,0)</f>
        <v>#DIV/0!</v>
      </c>
      <c r="AD158" s="28" t="e">
        <f>IF(AND(S158=1,('6. Trigger species (at site)'!F163/('5. Trigger species (global)'!H161)&gt;=0.001),'6. Trigger species (at site)'!D163&gt;4,'5. Trigger species (global)'!E161=lookups!$F$3),1,0)</f>
        <v>#DIV/0!</v>
      </c>
      <c r="AE158" s="3" t="e">
        <f>IF(AND(S158=1,('6. Trigger species (at site)'!G163/('5. Trigger species (global)'!G161)&gt;=0.001),'6. Trigger species (at site)'!C163&gt;4,'5. Trigger species (global)'!E161=lookups!$F$3),1,0)</f>
        <v>#DIV/0!</v>
      </c>
      <c r="AF158" s="28" t="e">
        <f>IF(AND(T158=1,('6. Trigger species (at site)'!E163/('5. Trigger species (global)'!I161)&gt;=0.002),'6. Trigger species (at site)'!C163&gt;9,'5. Trigger species (global)'!E161=lookups!$F$3),1,0)</f>
        <v>#DIV/0!</v>
      </c>
      <c r="AG158" s="28" t="e">
        <f>IF(AND(T158=1,('6. Trigger species (at site)'!F163/('5. Trigger species (global)'!H161)&gt;=0.002),'6. Trigger species (at site)'!D163&gt;9,'5. Trigger species (global)'!E161=lookups!$F$3),1,0)</f>
        <v>#DIV/0!</v>
      </c>
      <c r="AH158" s="28" t="e">
        <f>IF(AND(T158=1,('6. Trigger species (at site)'!G163/('5. Trigger species (global)'!G161)&gt;=0.002),'6. Trigger species (at site)'!C163&gt;9,'5. Trigger species (global)'!E161=lookups!$F$3),1,0)</f>
        <v>#DIV/0!</v>
      </c>
      <c r="AI158" s="3" t="e">
        <f>IF(AND(S158=1,('6. Trigger species (at site)'!E163/('5. Trigger species (global)'!I161)&gt;=0.95)),1,0)</f>
        <v>#DIV/0!</v>
      </c>
      <c r="AJ158" s="3" t="e">
        <f>IF(AND(S158=1,('6. Trigger species (at site)'!F163/('5. Trigger species (global)'!H161)&gt;=0.95)),1,0)</f>
        <v>#DIV/0!</v>
      </c>
      <c r="AK158" s="3" t="e">
        <f>IF(AND(S158=1,('6. Trigger species (at site)'!G163/('5. Trigger species (global)'!G161)&gt;=0.95)),1,0)</f>
        <v>#DIV/0!</v>
      </c>
      <c r="AL158" s="3" t="e">
        <f>IF(AND('6. Trigger species (at site)'!E163/('5. Trigger species (global)'!I161)&gt;=0.1,'6. Trigger species (at site)'!C163&gt;9,$R158=1),1,0)</f>
        <v>#DIV/0!</v>
      </c>
      <c r="AM158" s="3" t="e">
        <f>IF(AND('6. Trigger species (at site)'!F163/('5. Trigger species (global)'!H161)&gt;=0.1,'6. Trigger species (at site)'!D163&gt;9,$R158=1),1,0)</f>
        <v>#DIV/0!</v>
      </c>
      <c r="AN158" s="3" t="e">
        <f>IF(AND('6. Trigger species (at site)'!G163/('5. Trigger species (global)'!G161)&gt;=0.1,'6. Trigger species (at site)'!C163&gt;9,R158=1),1,0)</f>
        <v>#DIV/0!</v>
      </c>
      <c r="AO158" s="3" t="e">
        <f>IF(AND('5. Trigger species (global)'!$K161=lookups!$F$3,'6. Trigger species (at site)'!E163/('5. Trigger species (global)'!I161)&gt;=0.01,R158=1),1,0)</f>
        <v>#DIV/0!</v>
      </c>
      <c r="AP158" s="3" t="e">
        <f>IF(AND('5. Trigger species (global)'!$K161=lookups!$F$3,'6. Trigger species (at site)'!F163/('5. Trigger species (global)'!H161)&gt;=0.01,R158=1),1,0)</f>
        <v>#DIV/0!</v>
      </c>
      <c r="AQ158" s="3" t="e">
        <f>IF(AND('5. Trigger species (global)'!$K161=lookups!$F$3,'6. Trigger species (at site)'!G163/('5. Trigger species (global)'!G161)&gt;=0.01,R158=1),1,0)</f>
        <v>#DIV/0!</v>
      </c>
      <c r="AR158" s="3" t="e">
        <f>IF(AND(R158=1,BH158=$O$24,'5. Trigger species (global)'!L161=lookups!$F$3,'6. Trigger species (at site)'!E163/('5. Trigger species (global)'!I161)&gt;=0.005),1,0)</f>
        <v>#N/A</v>
      </c>
      <c r="AS158" s="3" t="e">
        <f>IF(AND(R158=1,BH158=$O$24,'5. Trigger species (global)'!L161=lookups!$F$3,'6. Trigger species (at site)'!F163/('5. Trigger species (global)'!H161)&gt;=0.005),1,0)</f>
        <v>#N/A</v>
      </c>
      <c r="AT158" s="3" t="e">
        <f>IF(AND(R158=1,BH158=$O$24,'5. Trigger species (global)'!L161=lookups!$F$3,'6. Trigger species (at site)'!G163/('5. Trigger species (global)'!G161)&gt;=0.005),1,0)</f>
        <v>#N/A</v>
      </c>
      <c r="AU158" s="3" t="e">
        <f>IF(AND('6. Trigger species (at site)'!C163&gt;=5,BH158=$O$25,'5. Trigger species (global)'!L161=lookups!$F$3),1,0)</f>
        <v>#N/A</v>
      </c>
      <c r="AV158" s="3">
        <f>IF(AND(R158=1,'6. Trigger species (at site)'!Y163=1),1,0)</f>
        <v>0</v>
      </c>
      <c r="AW158" s="3" t="e">
        <f>IF(AND('6. Trigger species (at site)'!Z163=1,'6. Trigger species (at site)'!E163/('5. Trigger species (global)'!I161)&gt;=0.01,'5. Trigger species (global)'!F161=lookups!$H$9),1,0)</f>
        <v>#DIV/0!</v>
      </c>
      <c r="AX158" s="3" t="e">
        <f>IF(AND('6. Trigger species (at site)'!Z163=1,'6. Trigger species (at site)'!F163/('5. Trigger species (global)'!H161)&gt;=0.01,'5. Trigger species (global)'!F161=lookups!$H$9),1,0)</f>
        <v>#DIV/0!</v>
      </c>
      <c r="AY158" s="3" t="e">
        <f>IF(AND('6. Trigger species (at site)'!Z163=1,'6. Trigger species (at site)'!G163/('5. Trigger species (global)'!G161)&gt;=0.01,'5. Trigger species (global)'!F161=lookups!$H$9),1,0)</f>
        <v>#DIV/0!</v>
      </c>
      <c r="AZ158" s="3">
        <f>IF(AND('6. Trigger species (at site)'!Z163=1,'6. Trigger species (at site)'!AA163=1,'5. Trigger species (global)'!F161=lookups!$H$9),1,0)</f>
        <v>0</v>
      </c>
      <c r="BA158" s="3" t="e">
        <f>IF(AND('6. Trigger species (at site)'!L163=lookups!$G$41,'6. Trigger species (at site)'!D163=lookups!$H$9,('6. Trigger species (at site)'!E163/('5. Trigger species (global)'!I161))&gt;=0.1),1,0)</f>
        <v>#DIV/0!</v>
      </c>
      <c r="BB158" s="3" t="e">
        <f>IF(AND('6. Trigger species (at site)'!L163=lookups!$G$41,'6. Trigger species (at site)'!D163=lookups!$H$9,('6. Trigger species (at site)'!F163/('5. Trigger species (global)'!H161))&gt;=0.1),1,0)</f>
        <v>#DIV/0!</v>
      </c>
      <c r="BC158" s="3" t="e">
        <f>IF(AND('6. Trigger species (at site)'!L163=lookups!$G$41,'6. Trigger species (at site)'!D163=lookups!$H$9,('6. Trigger species (at site)'!G163/('5. Trigger species (global)'!G161))&gt;=0.1),1,0)</f>
        <v>#DIV/0!</v>
      </c>
      <c r="BD158" s="3" t="e">
        <f>IF(AND('6. Trigger species (at site)'!L163=lookups!$G$42,'6. Trigger species (at site)'!D163=lookups!$H$9,('6. Trigger species (at site)'!E163/('5. Trigger species (global)'!I161))&gt;=0.1),1,0)</f>
        <v>#DIV/0!</v>
      </c>
      <c r="BE158" s="3" t="e">
        <f>IF(AND('6. Trigger species (at site)'!L163=lookups!$G$42,'6. Trigger species (at site)'!D163=lookups!$H$9,('6. Trigger species (at site)'!F163/('5. Trigger species (global)'!H161))&gt;=0.1),1,0)</f>
        <v>#DIV/0!</v>
      </c>
      <c r="BF158" s="3" t="e">
        <f>IF(AND('6. Trigger species (at site)'!L163=lookups!$G$42,'6. Trigger species (at site)'!D163=lookups!$H$9,('6. Trigger species (at site)'!G163/('5. Trigger species (global)'!G161))&gt;=0.1),1,0)</f>
        <v>#DIV/0!</v>
      </c>
      <c r="BG158" s="3">
        <f>'5. Trigger species (global)'!C161</f>
        <v>0</v>
      </c>
      <c r="BH158" s="3" t="e">
        <f t="shared" si="18"/>
        <v>#N/A</v>
      </c>
    </row>
    <row r="159" spans="1:60" x14ac:dyDescent="0.25">
      <c r="A159" s="3" t="s">
        <v>176</v>
      </c>
      <c r="R159" s="3">
        <f>'6. Trigger species (at site)'!X164</f>
        <v>0</v>
      </c>
      <c r="S159" s="3">
        <f>IF(OR('5. Trigger species (global)'!D162=lookups!$E$43,'5. Trigger species (global)'!D162=lookups!$E$44),1,0)</f>
        <v>0</v>
      </c>
      <c r="T159" s="3">
        <f>IF('5. Trigger species (global)'!D162=lookups!$E$42,1,0)</f>
        <v>0</v>
      </c>
      <c r="U159" s="3">
        <f>IF(AND(S159=1,'5. Trigger species (global)'!$E$5=lookups!$H$3),1,0)</f>
        <v>0</v>
      </c>
      <c r="V159" s="3">
        <f>IF(AND(T159=1,'5. Trigger species (global)'!$E$5=lookups!$H$3),1,0)</f>
        <v>0</v>
      </c>
      <c r="W159" s="3" t="e">
        <f>IF(AND(S159=1,('6. Trigger species (at site)'!E164/(('5. Trigger species (global)'!I162))&gt;=0.005),'6. Trigger species (at site)'!C164&gt;4),1,0)</f>
        <v>#DIV/0!</v>
      </c>
      <c r="X159" s="28" t="e">
        <f>IF(AND(S159=1,('6. Trigger species (at site)'!F164/(('5. Trigger species (global)'!H162))&gt;=0.005),'6. Trigger species (at site)'!C164&gt;4),1,0)</f>
        <v>#DIV/0!</v>
      </c>
      <c r="Y159" s="3" t="e">
        <f>IF(AND(S159=1,('6. Trigger species (at site)'!G164/('5. Trigger species (global)'!G162)&gt;=0.005),'6. Trigger species (at site)'!C164&gt;4),1,0)</f>
        <v>#DIV/0!</v>
      </c>
      <c r="Z159" s="28" t="e">
        <f>IF(AND(T159=1,('6. Trigger species (at site)'!E164/('5. Trigger species (global)'!I162)&gt;=0.01),'6. Trigger species (at site)'!C164&gt;9),1,0)</f>
        <v>#DIV/0!</v>
      </c>
      <c r="AA159" s="28" t="e">
        <f>IF(AND(T159=1,('6. Trigger species (at site)'!F164/('5. Trigger species (global)'!H162)&gt;=0.01),'6. Trigger species (at site)'!C164&gt;9),1,0)</f>
        <v>#DIV/0!</v>
      </c>
      <c r="AB159" s="28" t="e">
        <f>IF(AND(T159=1,('6. Trigger species (at site)'!G164/('5. Trigger species (global)'!G162)&gt;=0.01),'6. Trigger species (at site)'!C164&gt;9),1,0)</f>
        <v>#DIV/0!</v>
      </c>
      <c r="AC159" s="3" t="e">
        <f>IF(AND(S159=1,('6. Trigger species (at site)'!E164/('5. Trigger species (global)'!I162)&gt;=0.001),'6. Trigger species (at site)'!C164&gt;4,'5. Trigger species (global)'!E162=lookups!$F$3),1,0)</f>
        <v>#DIV/0!</v>
      </c>
      <c r="AD159" s="28" t="e">
        <f>IF(AND(S159=1,('6. Trigger species (at site)'!F164/('5. Trigger species (global)'!H162)&gt;=0.001),'6. Trigger species (at site)'!D164&gt;4,'5. Trigger species (global)'!E162=lookups!$F$3),1,0)</f>
        <v>#DIV/0!</v>
      </c>
      <c r="AE159" s="3" t="e">
        <f>IF(AND(S159=1,('6. Trigger species (at site)'!G164/('5. Trigger species (global)'!G162)&gt;=0.001),'6. Trigger species (at site)'!C164&gt;4,'5. Trigger species (global)'!E162=lookups!$F$3),1,0)</f>
        <v>#DIV/0!</v>
      </c>
      <c r="AF159" s="28" t="e">
        <f>IF(AND(T159=1,('6. Trigger species (at site)'!E164/('5. Trigger species (global)'!I162)&gt;=0.002),'6. Trigger species (at site)'!C164&gt;9,'5. Trigger species (global)'!E162=lookups!$F$3),1,0)</f>
        <v>#DIV/0!</v>
      </c>
      <c r="AG159" s="28" t="e">
        <f>IF(AND(T159=1,('6. Trigger species (at site)'!F164/('5. Trigger species (global)'!H162)&gt;=0.002),'6. Trigger species (at site)'!D164&gt;9,'5. Trigger species (global)'!E162=lookups!$F$3),1,0)</f>
        <v>#DIV/0!</v>
      </c>
      <c r="AH159" s="28" t="e">
        <f>IF(AND(T159=1,('6. Trigger species (at site)'!G164/('5. Trigger species (global)'!G162)&gt;=0.002),'6. Trigger species (at site)'!C164&gt;9,'5. Trigger species (global)'!E162=lookups!$F$3),1,0)</f>
        <v>#DIV/0!</v>
      </c>
      <c r="AI159" s="3" t="e">
        <f>IF(AND(S159=1,('6. Trigger species (at site)'!E164/('5. Trigger species (global)'!I162)&gt;=0.95)),1,0)</f>
        <v>#DIV/0!</v>
      </c>
      <c r="AJ159" s="3" t="e">
        <f>IF(AND(S159=1,('6. Trigger species (at site)'!F164/('5. Trigger species (global)'!H162)&gt;=0.95)),1,0)</f>
        <v>#DIV/0!</v>
      </c>
      <c r="AK159" s="3" t="e">
        <f>IF(AND(S159=1,('6. Trigger species (at site)'!G164/('5. Trigger species (global)'!G162)&gt;=0.95)),1,0)</f>
        <v>#DIV/0!</v>
      </c>
      <c r="AL159" s="3" t="e">
        <f>IF(AND('6. Trigger species (at site)'!E164/('5. Trigger species (global)'!I162)&gt;=0.1,'6. Trigger species (at site)'!C164&gt;9,$R159=1),1,0)</f>
        <v>#DIV/0!</v>
      </c>
      <c r="AM159" s="3" t="e">
        <f>IF(AND('6. Trigger species (at site)'!F164/('5. Trigger species (global)'!H162)&gt;=0.1,'6. Trigger species (at site)'!D164&gt;9,$R159=1),1,0)</f>
        <v>#DIV/0!</v>
      </c>
      <c r="AN159" s="3" t="e">
        <f>IF(AND('6. Trigger species (at site)'!G164/('5. Trigger species (global)'!G162)&gt;=0.1,'6. Trigger species (at site)'!C164&gt;9,R159=1),1,0)</f>
        <v>#DIV/0!</v>
      </c>
      <c r="AO159" s="3" t="e">
        <f>IF(AND('5. Trigger species (global)'!$K162=lookups!$F$3,'6. Trigger species (at site)'!E164/('5. Trigger species (global)'!I162)&gt;=0.01,R159=1),1,0)</f>
        <v>#DIV/0!</v>
      </c>
      <c r="AP159" s="3" t="e">
        <f>IF(AND('5. Trigger species (global)'!$K162=lookups!$F$3,'6. Trigger species (at site)'!F164/('5. Trigger species (global)'!H162)&gt;=0.01,R159=1),1,0)</f>
        <v>#DIV/0!</v>
      </c>
      <c r="AQ159" s="3" t="e">
        <f>IF(AND('5. Trigger species (global)'!$K162=lookups!$F$3,'6. Trigger species (at site)'!G164/('5. Trigger species (global)'!G162)&gt;=0.01,R159=1),1,0)</f>
        <v>#DIV/0!</v>
      </c>
      <c r="AR159" s="3" t="e">
        <f>IF(AND(R159=1,BH159=$O$24,'5. Trigger species (global)'!L162=lookups!$F$3,'6. Trigger species (at site)'!E164/('5. Trigger species (global)'!I162)&gt;=0.005),1,0)</f>
        <v>#N/A</v>
      </c>
      <c r="AS159" s="3" t="e">
        <f>IF(AND(R159=1,BH159=$O$24,'5. Trigger species (global)'!L162=lookups!$F$3,'6. Trigger species (at site)'!F164/('5. Trigger species (global)'!H162)&gt;=0.005),1,0)</f>
        <v>#N/A</v>
      </c>
      <c r="AT159" s="3" t="e">
        <f>IF(AND(R159=1,BH159=$O$24,'5. Trigger species (global)'!L162=lookups!$F$3,'6. Trigger species (at site)'!G164/('5. Trigger species (global)'!G162)&gt;=0.005),1,0)</f>
        <v>#N/A</v>
      </c>
      <c r="AU159" s="3" t="e">
        <f>IF(AND('6. Trigger species (at site)'!C164&gt;=5,BH159=$O$25,'5. Trigger species (global)'!L162=lookups!$F$3),1,0)</f>
        <v>#N/A</v>
      </c>
      <c r="AV159" s="3">
        <f>IF(AND(R159=1,'6. Trigger species (at site)'!Y164=1),1,0)</f>
        <v>0</v>
      </c>
      <c r="AW159" s="3" t="e">
        <f>IF(AND('6. Trigger species (at site)'!Z164=1,'6. Trigger species (at site)'!E164/('5. Trigger species (global)'!I162)&gt;=0.01,'5. Trigger species (global)'!F162=lookups!$H$9),1,0)</f>
        <v>#DIV/0!</v>
      </c>
      <c r="AX159" s="3" t="e">
        <f>IF(AND('6. Trigger species (at site)'!Z164=1,'6. Trigger species (at site)'!F164/('5. Trigger species (global)'!H162)&gt;=0.01,'5. Trigger species (global)'!F162=lookups!$H$9),1,0)</f>
        <v>#DIV/0!</v>
      </c>
      <c r="AY159" s="3" t="e">
        <f>IF(AND('6. Trigger species (at site)'!Z164=1,'6. Trigger species (at site)'!G164/('5. Trigger species (global)'!G162)&gt;=0.01,'5. Trigger species (global)'!F162=lookups!$H$9),1,0)</f>
        <v>#DIV/0!</v>
      </c>
      <c r="AZ159" s="3">
        <f>IF(AND('6. Trigger species (at site)'!Z164=1,'6. Trigger species (at site)'!AA164=1,'5. Trigger species (global)'!F162=lookups!$H$9),1,0)</f>
        <v>0</v>
      </c>
      <c r="BA159" s="3" t="e">
        <f>IF(AND('6. Trigger species (at site)'!L164=lookups!$G$41,'6. Trigger species (at site)'!D164=lookups!$H$9,('6. Trigger species (at site)'!E164/('5. Trigger species (global)'!I162))&gt;=0.1),1,0)</f>
        <v>#DIV/0!</v>
      </c>
      <c r="BB159" s="3" t="e">
        <f>IF(AND('6. Trigger species (at site)'!L164=lookups!$G$41,'6. Trigger species (at site)'!D164=lookups!$H$9,('6. Trigger species (at site)'!F164/('5. Trigger species (global)'!H162))&gt;=0.1),1,0)</f>
        <v>#DIV/0!</v>
      </c>
      <c r="BC159" s="3" t="e">
        <f>IF(AND('6. Trigger species (at site)'!L164=lookups!$G$41,'6. Trigger species (at site)'!D164=lookups!$H$9,('6. Trigger species (at site)'!G164/('5. Trigger species (global)'!G162))&gt;=0.1),1,0)</f>
        <v>#DIV/0!</v>
      </c>
      <c r="BD159" s="3" t="e">
        <f>IF(AND('6. Trigger species (at site)'!L164=lookups!$G$42,'6. Trigger species (at site)'!D164=lookups!$H$9,('6. Trigger species (at site)'!E164/('5. Trigger species (global)'!I162))&gt;=0.1),1,0)</f>
        <v>#DIV/0!</v>
      </c>
      <c r="BE159" s="3" t="e">
        <f>IF(AND('6. Trigger species (at site)'!L164=lookups!$G$42,'6. Trigger species (at site)'!D164=lookups!$H$9,('6. Trigger species (at site)'!F164/('5. Trigger species (global)'!H162))&gt;=0.1),1,0)</f>
        <v>#DIV/0!</v>
      </c>
      <c r="BF159" s="3" t="e">
        <f>IF(AND('6. Trigger species (at site)'!L164=lookups!$G$42,'6. Trigger species (at site)'!D164=lookups!$H$9,('6. Trigger species (at site)'!G164/('5. Trigger species (global)'!G162))&gt;=0.1),1,0)</f>
        <v>#DIV/0!</v>
      </c>
      <c r="BG159" s="3">
        <f>'5. Trigger species (global)'!C162</f>
        <v>0</v>
      </c>
      <c r="BH159" s="3" t="e">
        <f t="shared" si="18"/>
        <v>#N/A</v>
      </c>
    </row>
    <row r="160" spans="1:60" x14ac:dyDescent="0.25">
      <c r="A160" s="3" t="s">
        <v>177</v>
      </c>
      <c r="R160" s="3">
        <f>'6. Trigger species (at site)'!X165</f>
        <v>0</v>
      </c>
      <c r="S160" s="3">
        <f>IF(OR('5. Trigger species (global)'!D163=lookups!$E$43,'5. Trigger species (global)'!D163=lookups!$E$44),1,0)</f>
        <v>0</v>
      </c>
      <c r="T160" s="3">
        <f>IF('5. Trigger species (global)'!D163=lookups!$E$42,1,0)</f>
        <v>0</v>
      </c>
      <c r="U160" s="3">
        <f>IF(AND(S160=1,'5. Trigger species (global)'!$E$5=lookups!$H$3),1,0)</f>
        <v>0</v>
      </c>
      <c r="V160" s="3">
        <f>IF(AND(T160=1,'5. Trigger species (global)'!$E$5=lookups!$H$3),1,0)</f>
        <v>0</v>
      </c>
      <c r="W160" s="3" t="e">
        <f>IF(AND(S160=1,('6. Trigger species (at site)'!E165/(('5. Trigger species (global)'!I163))&gt;=0.005),'6. Trigger species (at site)'!C165&gt;4),1,0)</f>
        <v>#DIV/0!</v>
      </c>
      <c r="X160" s="28" t="e">
        <f>IF(AND(S160=1,('6. Trigger species (at site)'!F165/(('5. Trigger species (global)'!H163))&gt;=0.005),'6. Trigger species (at site)'!C165&gt;4),1,0)</f>
        <v>#DIV/0!</v>
      </c>
      <c r="Y160" s="3" t="e">
        <f>IF(AND(S160=1,('6. Trigger species (at site)'!G165/('5. Trigger species (global)'!G163)&gt;=0.005),'6. Trigger species (at site)'!C165&gt;4),1,0)</f>
        <v>#DIV/0!</v>
      </c>
      <c r="Z160" s="28" t="e">
        <f>IF(AND(T160=1,('6. Trigger species (at site)'!E165/('5. Trigger species (global)'!I163)&gt;=0.01),'6. Trigger species (at site)'!C165&gt;9),1,0)</f>
        <v>#DIV/0!</v>
      </c>
      <c r="AA160" s="28" t="e">
        <f>IF(AND(T160=1,('6. Trigger species (at site)'!F165/('5. Trigger species (global)'!H163)&gt;=0.01),'6. Trigger species (at site)'!C165&gt;9),1,0)</f>
        <v>#DIV/0!</v>
      </c>
      <c r="AB160" s="28" t="e">
        <f>IF(AND(T160=1,('6. Trigger species (at site)'!G165/('5. Trigger species (global)'!G163)&gt;=0.01),'6. Trigger species (at site)'!C165&gt;9),1,0)</f>
        <v>#DIV/0!</v>
      </c>
      <c r="AC160" s="3" t="e">
        <f>IF(AND(S160=1,('6. Trigger species (at site)'!E165/('5. Trigger species (global)'!I163)&gt;=0.001),'6. Trigger species (at site)'!C165&gt;4,'5. Trigger species (global)'!E163=lookups!$F$3),1,0)</f>
        <v>#DIV/0!</v>
      </c>
      <c r="AD160" s="28" t="e">
        <f>IF(AND(S160=1,('6. Trigger species (at site)'!F165/('5. Trigger species (global)'!H163)&gt;=0.001),'6. Trigger species (at site)'!D165&gt;4,'5. Trigger species (global)'!E163=lookups!$F$3),1,0)</f>
        <v>#DIV/0!</v>
      </c>
      <c r="AE160" s="3" t="e">
        <f>IF(AND(S160=1,('6. Trigger species (at site)'!G165/('5. Trigger species (global)'!G163)&gt;=0.001),'6. Trigger species (at site)'!C165&gt;4,'5. Trigger species (global)'!E163=lookups!$F$3),1,0)</f>
        <v>#DIV/0!</v>
      </c>
      <c r="AF160" s="28" t="e">
        <f>IF(AND(T160=1,('6. Trigger species (at site)'!E165/('5. Trigger species (global)'!I163)&gt;=0.002),'6. Trigger species (at site)'!C165&gt;9,'5. Trigger species (global)'!E163=lookups!$F$3),1,0)</f>
        <v>#DIV/0!</v>
      </c>
      <c r="AG160" s="28" t="e">
        <f>IF(AND(T160=1,('6. Trigger species (at site)'!F165/('5. Trigger species (global)'!H163)&gt;=0.002),'6. Trigger species (at site)'!D165&gt;9,'5. Trigger species (global)'!E163=lookups!$F$3),1,0)</f>
        <v>#DIV/0!</v>
      </c>
      <c r="AH160" s="28" t="e">
        <f>IF(AND(T160=1,('6. Trigger species (at site)'!G165/('5. Trigger species (global)'!G163)&gt;=0.002),'6. Trigger species (at site)'!C165&gt;9,'5. Trigger species (global)'!E163=lookups!$F$3),1,0)</f>
        <v>#DIV/0!</v>
      </c>
      <c r="AI160" s="3" t="e">
        <f>IF(AND(S160=1,('6. Trigger species (at site)'!E165/('5. Trigger species (global)'!I163)&gt;=0.95)),1,0)</f>
        <v>#DIV/0!</v>
      </c>
      <c r="AJ160" s="3" t="e">
        <f>IF(AND(S160=1,('6. Trigger species (at site)'!F165/('5. Trigger species (global)'!H163)&gt;=0.95)),1,0)</f>
        <v>#DIV/0!</v>
      </c>
      <c r="AK160" s="3" t="e">
        <f>IF(AND(S160=1,('6. Trigger species (at site)'!G165/('5. Trigger species (global)'!G163)&gt;=0.95)),1,0)</f>
        <v>#DIV/0!</v>
      </c>
      <c r="AL160" s="3" t="e">
        <f>IF(AND('6. Trigger species (at site)'!E165/('5. Trigger species (global)'!I163)&gt;=0.1,'6. Trigger species (at site)'!C165&gt;9,$R160=1),1,0)</f>
        <v>#DIV/0!</v>
      </c>
      <c r="AM160" s="3" t="e">
        <f>IF(AND('6. Trigger species (at site)'!F165/('5. Trigger species (global)'!H163)&gt;=0.1,'6. Trigger species (at site)'!D165&gt;9,$R160=1),1,0)</f>
        <v>#DIV/0!</v>
      </c>
      <c r="AN160" s="3" t="e">
        <f>IF(AND('6. Trigger species (at site)'!G165/('5. Trigger species (global)'!G163)&gt;=0.1,'6. Trigger species (at site)'!C165&gt;9,R160=1),1,0)</f>
        <v>#DIV/0!</v>
      </c>
      <c r="AO160" s="3" t="e">
        <f>IF(AND('5. Trigger species (global)'!$K163=lookups!$F$3,'6. Trigger species (at site)'!E165/('5. Trigger species (global)'!I163)&gt;=0.01,R160=1),1,0)</f>
        <v>#DIV/0!</v>
      </c>
      <c r="AP160" s="3" t="e">
        <f>IF(AND('5. Trigger species (global)'!$K163=lookups!$F$3,'6. Trigger species (at site)'!F165/('5. Trigger species (global)'!H163)&gt;=0.01,R160=1),1,0)</f>
        <v>#DIV/0!</v>
      </c>
      <c r="AQ160" s="3" t="e">
        <f>IF(AND('5. Trigger species (global)'!$K163=lookups!$F$3,'6. Trigger species (at site)'!G165/('5. Trigger species (global)'!G163)&gt;=0.01,R160=1),1,0)</f>
        <v>#DIV/0!</v>
      </c>
      <c r="AR160" s="3" t="e">
        <f>IF(AND(R160=1,BH160=$O$24,'5. Trigger species (global)'!L163=lookups!$F$3,'6. Trigger species (at site)'!E165/('5. Trigger species (global)'!I163)&gt;=0.005),1,0)</f>
        <v>#N/A</v>
      </c>
      <c r="AS160" s="3" t="e">
        <f>IF(AND(R160=1,BH160=$O$24,'5. Trigger species (global)'!L163=lookups!$F$3,'6. Trigger species (at site)'!F165/('5. Trigger species (global)'!H163)&gt;=0.005),1,0)</f>
        <v>#N/A</v>
      </c>
      <c r="AT160" s="3" t="e">
        <f>IF(AND(R160=1,BH160=$O$24,'5. Trigger species (global)'!L163=lookups!$F$3,'6. Trigger species (at site)'!G165/('5. Trigger species (global)'!G163)&gt;=0.005),1,0)</f>
        <v>#N/A</v>
      </c>
      <c r="AU160" s="3" t="e">
        <f>IF(AND('6. Trigger species (at site)'!C165&gt;=5,BH160=$O$25,'5. Trigger species (global)'!L163=lookups!$F$3),1,0)</f>
        <v>#N/A</v>
      </c>
      <c r="AV160" s="3">
        <f>IF(AND(R160=1,'6. Trigger species (at site)'!Y165=1),1,0)</f>
        <v>0</v>
      </c>
      <c r="AW160" s="3" t="e">
        <f>IF(AND('6. Trigger species (at site)'!Z165=1,'6. Trigger species (at site)'!E165/('5. Trigger species (global)'!I163)&gt;=0.01,'5. Trigger species (global)'!F163=lookups!$H$9),1,0)</f>
        <v>#DIV/0!</v>
      </c>
      <c r="AX160" s="3" t="e">
        <f>IF(AND('6. Trigger species (at site)'!Z165=1,'6. Trigger species (at site)'!F165/('5. Trigger species (global)'!H163)&gt;=0.01,'5. Trigger species (global)'!F163=lookups!$H$9),1,0)</f>
        <v>#DIV/0!</v>
      </c>
      <c r="AY160" s="3" t="e">
        <f>IF(AND('6. Trigger species (at site)'!Z165=1,'6. Trigger species (at site)'!G165/('5. Trigger species (global)'!G163)&gt;=0.01,'5. Trigger species (global)'!F163=lookups!$H$9),1,0)</f>
        <v>#DIV/0!</v>
      </c>
      <c r="AZ160" s="3">
        <f>IF(AND('6. Trigger species (at site)'!Z165=1,'6. Trigger species (at site)'!AA165=1,'5. Trigger species (global)'!F163=lookups!$H$9),1,0)</f>
        <v>0</v>
      </c>
      <c r="BA160" s="3" t="e">
        <f>IF(AND('6. Trigger species (at site)'!L165=lookups!$G$41,'6. Trigger species (at site)'!D165=lookups!$H$9,('6. Trigger species (at site)'!E165/('5. Trigger species (global)'!I163))&gt;=0.1),1,0)</f>
        <v>#DIV/0!</v>
      </c>
      <c r="BB160" s="3" t="e">
        <f>IF(AND('6. Trigger species (at site)'!L165=lookups!$G$41,'6. Trigger species (at site)'!D165=lookups!$H$9,('6. Trigger species (at site)'!F165/('5. Trigger species (global)'!H163))&gt;=0.1),1,0)</f>
        <v>#DIV/0!</v>
      </c>
      <c r="BC160" s="3" t="e">
        <f>IF(AND('6. Trigger species (at site)'!L165=lookups!$G$41,'6. Trigger species (at site)'!D165=lookups!$H$9,('6. Trigger species (at site)'!G165/('5. Trigger species (global)'!G163))&gt;=0.1),1,0)</f>
        <v>#DIV/0!</v>
      </c>
      <c r="BD160" s="3" t="e">
        <f>IF(AND('6. Trigger species (at site)'!L165=lookups!$G$42,'6. Trigger species (at site)'!D165=lookups!$H$9,('6. Trigger species (at site)'!E165/('5. Trigger species (global)'!I163))&gt;=0.1),1,0)</f>
        <v>#DIV/0!</v>
      </c>
      <c r="BE160" s="3" t="e">
        <f>IF(AND('6. Trigger species (at site)'!L165=lookups!$G$42,'6. Trigger species (at site)'!D165=lookups!$H$9,('6. Trigger species (at site)'!F165/('5. Trigger species (global)'!H163))&gt;=0.1),1,0)</f>
        <v>#DIV/0!</v>
      </c>
      <c r="BF160" s="3" t="e">
        <f>IF(AND('6. Trigger species (at site)'!L165=lookups!$G$42,'6. Trigger species (at site)'!D165=lookups!$H$9,('6. Trigger species (at site)'!G165/('5. Trigger species (global)'!G163))&gt;=0.1),1,0)</f>
        <v>#DIV/0!</v>
      </c>
      <c r="BG160" s="3">
        <f>'5. Trigger species (global)'!C163</f>
        <v>0</v>
      </c>
      <c r="BH160" s="3" t="e">
        <f t="shared" si="18"/>
        <v>#N/A</v>
      </c>
    </row>
    <row r="161" spans="1:60" x14ac:dyDescent="0.25">
      <c r="A161" s="3" t="s">
        <v>178</v>
      </c>
      <c r="R161" s="3">
        <f>'6. Trigger species (at site)'!X166</f>
        <v>0</v>
      </c>
      <c r="S161" s="3">
        <f>IF(OR('5. Trigger species (global)'!D164=lookups!$E$43,'5. Trigger species (global)'!D164=lookups!$E$44),1,0)</f>
        <v>0</v>
      </c>
      <c r="T161" s="3">
        <f>IF('5. Trigger species (global)'!D164=lookups!$E$42,1,0)</f>
        <v>0</v>
      </c>
      <c r="U161" s="3">
        <f>IF(AND(S161=1,'5. Trigger species (global)'!$E$5=lookups!$H$3),1,0)</f>
        <v>0</v>
      </c>
      <c r="V161" s="3">
        <f>IF(AND(T161=1,'5. Trigger species (global)'!$E$5=lookups!$H$3),1,0)</f>
        <v>0</v>
      </c>
      <c r="W161" s="3" t="e">
        <f>IF(AND(S161=1,('6. Trigger species (at site)'!E166/(('5. Trigger species (global)'!I164))&gt;=0.005),'6. Trigger species (at site)'!C166&gt;4),1,0)</f>
        <v>#DIV/0!</v>
      </c>
      <c r="X161" s="28" t="e">
        <f>IF(AND(S161=1,('6. Trigger species (at site)'!F166/(('5. Trigger species (global)'!H164))&gt;=0.005),'6. Trigger species (at site)'!C166&gt;4),1,0)</f>
        <v>#DIV/0!</v>
      </c>
      <c r="Y161" s="3" t="e">
        <f>IF(AND(S161=1,('6. Trigger species (at site)'!G166/('5. Trigger species (global)'!G164)&gt;=0.005),'6. Trigger species (at site)'!C166&gt;4),1,0)</f>
        <v>#DIV/0!</v>
      </c>
      <c r="Z161" s="28" t="e">
        <f>IF(AND(T161=1,('6. Trigger species (at site)'!E166/('5. Trigger species (global)'!I164)&gt;=0.01),'6. Trigger species (at site)'!C166&gt;9),1,0)</f>
        <v>#DIV/0!</v>
      </c>
      <c r="AA161" s="28" t="e">
        <f>IF(AND(T161=1,('6. Trigger species (at site)'!F166/('5. Trigger species (global)'!H164)&gt;=0.01),'6. Trigger species (at site)'!C166&gt;9),1,0)</f>
        <v>#DIV/0!</v>
      </c>
      <c r="AB161" s="28" t="e">
        <f>IF(AND(T161=1,('6. Trigger species (at site)'!G166/('5. Trigger species (global)'!G164)&gt;=0.01),'6. Trigger species (at site)'!C166&gt;9),1,0)</f>
        <v>#DIV/0!</v>
      </c>
      <c r="AC161" s="3" t="e">
        <f>IF(AND(S161=1,('6. Trigger species (at site)'!E166/('5. Trigger species (global)'!I164)&gt;=0.001),'6. Trigger species (at site)'!C166&gt;4,'5. Trigger species (global)'!E164=lookups!$F$3),1,0)</f>
        <v>#DIV/0!</v>
      </c>
      <c r="AD161" s="28" t="e">
        <f>IF(AND(S161=1,('6. Trigger species (at site)'!F166/('5. Trigger species (global)'!H164)&gt;=0.001),'6. Trigger species (at site)'!D166&gt;4,'5. Trigger species (global)'!E164=lookups!$F$3),1,0)</f>
        <v>#DIV/0!</v>
      </c>
      <c r="AE161" s="3" t="e">
        <f>IF(AND(S161=1,('6. Trigger species (at site)'!G166/('5. Trigger species (global)'!G164)&gt;=0.001),'6. Trigger species (at site)'!C166&gt;4,'5. Trigger species (global)'!E164=lookups!$F$3),1,0)</f>
        <v>#DIV/0!</v>
      </c>
      <c r="AF161" s="28" t="e">
        <f>IF(AND(T161=1,('6. Trigger species (at site)'!E166/('5. Trigger species (global)'!I164)&gt;=0.002),'6. Trigger species (at site)'!C166&gt;9,'5. Trigger species (global)'!E164=lookups!$F$3),1,0)</f>
        <v>#DIV/0!</v>
      </c>
      <c r="AG161" s="28" t="e">
        <f>IF(AND(T161=1,('6. Trigger species (at site)'!F166/('5. Trigger species (global)'!H164)&gt;=0.002),'6. Trigger species (at site)'!D166&gt;9,'5. Trigger species (global)'!E164=lookups!$F$3),1,0)</f>
        <v>#DIV/0!</v>
      </c>
      <c r="AH161" s="28" t="e">
        <f>IF(AND(T161=1,('6. Trigger species (at site)'!G166/('5. Trigger species (global)'!G164)&gt;=0.002),'6. Trigger species (at site)'!C166&gt;9,'5. Trigger species (global)'!E164=lookups!$F$3),1,0)</f>
        <v>#DIV/0!</v>
      </c>
      <c r="AI161" s="3" t="e">
        <f>IF(AND(S161=1,('6. Trigger species (at site)'!E166/('5. Trigger species (global)'!I164)&gt;=0.95)),1,0)</f>
        <v>#DIV/0!</v>
      </c>
      <c r="AJ161" s="3" t="e">
        <f>IF(AND(S161=1,('6. Trigger species (at site)'!F166/('5. Trigger species (global)'!H164)&gt;=0.95)),1,0)</f>
        <v>#DIV/0!</v>
      </c>
      <c r="AK161" s="3" t="e">
        <f>IF(AND(S161=1,('6. Trigger species (at site)'!G166/('5. Trigger species (global)'!G164)&gt;=0.95)),1,0)</f>
        <v>#DIV/0!</v>
      </c>
      <c r="AL161" s="3" t="e">
        <f>IF(AND('6. Trigger species (at site)'!E166/('5. Trigger species (global)'!I164)&gt;=0.1,'6. Trigger species (at site)'!C166&gt;9,$R161=1),1,0)</f>
        <v>#DIV/0!</v>
      </c>
      <c r="AM161" s="3" t="e">
        <f>IF(AND('6. Trigger species (at site)'!F166/('5. Trigger species (global)'!H164)&gt;=0.1,'6. Trigger species (at site)'!D166&gt;9,$R161=1),1,0)</f>
        <v>#DIV/0!</v>
      </c>
      <c r="AN161" s="3" t="e">
        <f>IF(AND('6. Trigger species (at site)'!G166/('5. Trigger species (global)'!G164)&gt;=0.1,'6. Trigger species (at site)'!C166&gt;9,R161=1),1,0)</f>
        <v>#DIV/0!</v>
      </c>
      <c r="AO161" s="3" t="e">
        <f>IF(AND('5. Trigger species (global)'!$K164=lookups!$F$3,'6. Trigger species (at site)'!E166/('5. Trigger species (global)'!I164)&gt;=0.01,R161=1),1,0)</f>
        <v>#DIV/0!</v>
      </c>
      <c r="AP161" s="3" t="e">
        <f>IF(AND('5. Trigger species (global)'!$K164=lookups!$F$3,'6. Trigger species (at site)'!F166/('5. Trigger species (global)'!H164)&gt;=0.01,R161=1),1,0)</f>
        <v>#DIV/0!</v>
      </c>
      <c r="AQ161" s="3" t="e">
        <f>IF(AND('5. Trigger species (global)'!$K164=lookups!$F$3,'6. Trigger species (at site)'!G166/('5. Trigger species (global)'!G164)&gt;=0.01,R161=1),1,0)</f>
        <v>#DIV/0!</v>
      </c>
      <c r="AR161" s="3" t="e">
        <f>IF(AND(R161=1,BH161=$O$24,'5. Trigger species (global)'!L164=lookups!$F$3,'6. Trigger species (at site)'!E166/('5. Trigger species (global)'!I164)&gt;=0.005),1,0)</f>
        <v>#N/A</v>
      </c>
      <c r="AS161" s="3" t="e">
        <f>IF(AND(R161=1,BH161=$O$24,'5. Trigger species (global)'!L164=lookups!$F$3,'6. Trigger species (at site)'!F166/('5. Trigger species (global)'!H164)&gt;=0.005),1,0)</f>
        <v>#N/A</v>
      </c>
      <c r="AT161" s="3" t="e">
        <f>IF(AND(R161=1,BH161=$O$24,'5. Trigger species (global)'!L164=lookups!$F$3,'6. Trigger species (at site)'!G166/('5. Trigger species (global)'!G164)&gt;=0.005),1,0)</f>
        <v>#N/A</v>
      </c>
      <c r="AU161" s="3" t="e">
        <f>IF(AND('6. Trigger species (at site)'!C166&gt;=5,BH161=$O$25,'5. Trigger species (global)'!L164=lookups!$F$3),1,0)</f>
        <v>#N/A</v>
      </c>
      <c r="AV161" s="3">
        <f>IF(AND(R161=1,'6. Trigger species (at site)'!Y166=1),1,0)</f>
        <v>0</v>
      </c>
      <c r="AW161" s="3" t="e">
        <f>IF(AND('6. Trigger species (at site)'!Z166=1,'6. Trigger species (at site)'!E166/('5. Trigger species (global)'!I164)&gt;=0.01,'5. Trigger species (global)'!F164=lookups!$H$9),1,0)</f>
        <v>#DIV/0!</v>
      </c>
      <c r="AX161" s="3" t="e">
        <f>IF(AND('6. Trigger species (at site)'!Z166=1,'6. Trigger species (at site)'!F166/('5. Trigger species (global)'!H164)&gt;=0.01,'5. Trigger species (global)'!F164=lookups!$H$9),1,0)</f>
        <v>#DIV/0!</v>
      </c>
      <c r="AY161" s="3" t="e">
        <f>IF(AND('6. Trigger species (at site)'!Z166=1,'6. Trigger species (at site)'!G166/('5. Trigger species (global)'!G164)&gt;=0.01,'5. Trigger species (global)'!F164=lookups!$H$9),1,0)</f>
        <v>#DIV/0!</v>
      </c>
      <c r="AZ161" s="3">
        <f>IF(AND('6. Trigger species (at site)'!Z166=1,'6. Trigger species (at site)'!AA166=1,'5. Trigger species (global)'!F164=lookups!$H$9),1,0)</f>
        <v>0</v>
      </c>
      <c r="BA161" s="3" t="e">
        <f>IF(AND('6. Trigger species (at site)'!L166=lookups!$G$41,'6. Trigger species (at site)'!D166=lookups!$H$9,('6. Trigger species (at site)'!E166/('5. Trigger species (global)'!I164))&gt;=0.1),1,0)</f>
        <v>#DIV/0!</v>
      </c>
      <c r="BB161" s="3" t="e">
        <f>IF(AND('6. Trigger species (at site)'!L166=lookups!$G$41,'6. Trigger species (at site)'!D166=lookups!$H$9,('6. Trigger species (at site)'!F166/('5. Trigger species (global)'!H164))&gt;=0.1),1,0)</f>
        <v>#DIV/0!</v>
      </c>
      <c r="BC161" s="3" t="e">
        <f>IF(AND('6. Trigger species (at site)'!L166=lookups!$G$41,'6. Trigger species (at site)'!D166=lookups!$H$9,('6. Trigger species (at site)'!G166/('5. Trigger species (global)'!G164))&gt;=0.1),1,0)</f>
        <v>#DIV/0!</v>
      </c>
      <c r="BD161" s="3" t="e">
        <f>IF(AND('6. Trigger species (at site)'!L166=lookups!$G$42,'6. Trigger species (at site)'!D166=lookups!$H$9,('6. Trigger species (at site)'!E166/('5. Trigger species (global)'!I164))&gt;=0.1),1,0)</f>
        <v>#DIV/0!</v>
      </c>
      <c r="BE161" s="3" t="e">
        <f>IF(AND('6. Trigger species (at site)'!L166=lookups!$G$42,'6. Trigger species (at site)'!D166=lookups!$H$9,('6. Trigger species (at site)'!F166/('5. Trigger species (global)'!H164))&gt;=0.1),1,0)</f>
        <v>#DIV/0!</v>
      </c>
      <c r="BF161" s="3" t="e">
        <f>IF(AND('6. Trigger species (at site)'!L166=lookups!$G$42,'6. Trigger species (at site)'!D166=lookups!$H$9,('6. Trigger species (at site)'!G166/('5. Trigger species (global)'!G164))&gt;=0.1),1,0)</f>
        <v>#DIV/0!</v>
      </c>
      <c r="BG161" s="3">
        <f>'5. Trigger species (global)'!C164</f>
        <v>0</v>
      </c>
      <c r="BH161" s="3" t="e">
        <f t="shared" si="18"/>
        <v>#N/A</v>
      </c>
    </row>
    <row r="162" spans="1:60" x14ac:dyDescent="0.25">
      <c r="A162" s="3" t="s">
        <v>179</v>
      </c>
      <c r="R162" s="3">
        <f>'6. Trigger species (at site)'!X167</f>
        <v>0</v>
      </c>
      <c r="S162" s="3">
        <f>IF(OR('5. Trigger species (global)'!D165=lookups!$E$43,'5. Trigger species (global)'!D165=lookups!$E$44),1,0)</f>
        <v>0</v>
      </c>
      <c r="T162" s="3">
        <f>IF('5. Trigger species (global)'!D165=lookups!$E$42,1,0)</f>
        <v>0</v>
      </c>
      <c r="U162" s="3">
        <f>IF(AND(S162=1,'5. Trigger species (global)'!$E$5=lookups!$H$3),1,0)</f>
        <v>0</v>
      </c>
      <c r="V162" s="3">
        <f>IF(AND(T162=1,'5. Trigger species (global)'!$E$5=lookups!$H$3),1,0)</f>
        <v>0</v>
      </c>
      <c r="W162" s="3" t="e">
        <f>IF(AND(S162=1,('6. Trigger species (at site)'!E167/(('5. Trigger species (global)'!I165))&gt;=0.005),'6. Trigger species (at site)'!C167&gt;4),1,0)</f>
        <v>#DIV/0!</v>
      </c>
      <c r="X162" s="28" t="e">
        <f>IF(AND(S162=1,('6. Trigger species (at site)'!F167/(('5. Trigger species (global)'!H165))&gt;=0.005),'6. Trigger species (at site)'!C167&gt;4),1,0)</f>
        <v>#DIV/0!</v>
      </c>
      <c r="Y162" s="3" t="e">
        <f>IF(AND(S162=1,('6. Trigger species (at site)'!G167/('5. Trigger species (global)'!G165)&gt;=0.005),'6. Trigger species (at site)'!C167&gt;4),1,0)</f>
        <v>#DIV/0!</v>
      </c>
      <c r="Z162" s="28" t="e">
        <f>IF(AND(T162=1,('6. Trigger species (at site)'!E167/('5. Trigger species (global)'!I165)&gt;=0.01),'6. Trigger species (at site)'!C167&gt;9),1,0)</f>
        <v>#DIV/0!</v>
      </c>
      <c r="AA162" s="28" t="e">
        <f>IF(AND(T162=1,('6. Trigger species (at site)'!F167/('5. Trigger species (global)'!H165)&gt;=0.01),'6. Trigger species (at site)'!C167&gt;9),1,0)</f>
        <v>#DIV/0!</v>
      </c>
      <c r="AB162" s="28" t="e">
        <f>IF(AND(T162=1,('6. Trigger species (at site)'!G167/('5. Trigger species (global)'!G165)&gt;=0.01),'6. Trigger species (at site)'!C167&gt;9),1,0)</f>
        <v>#DIV/0!</v>
      </c>
      <c r="AC162" s="3" t="e">
        <f>IF(AND(S162=1,('6. Trigger species (at site)'!E167/('5. Trigger species (global)'!I165)&gt;=0.001),'6. Trigger species (at site)'!C167&gt;4,'5. Trigger species (global)'!E165=lookups!$F$3),1,0)</f>
        <v>#DIV/0!</v>
      </c>
      <c r="AD162" s="28" t="e">
        <f>IF(AND(S162=1,('6. Trigger species (at site)'!F167/('5. Trigger species (global)'!H165)&gt;=0.001),'6. Trigger species (at site)'!D167&gt;4,'5. Trigger species (global)'!E165=lookups!$F$3),1,0)</f>
        <v>#DIV/0!</v>
      </c>
      <c r="AE162" s="3" t="e">
        <f>IF(AND(S162=1,('6. Trigger species (at site)'!G167/('5. Trigger species (global)'!G165)&gt;=0.001),'6. Trigger species (at site)'!C167&gt;4,'5. Trigger species (global)'!E165=lookups!$F$3),1,0)</f>
        <v>#DIV/0!</v>
      </c>
      <c r="AF162" s="28" t="e">
        <f>IF(AND(T162=1,('6. Trigger species (at site)'!E167/('5. Trigger species (global)'!I165)&gt;=0.002),'6. Trigger species (at site)'!C167&gt;9,'5. Trigger species (global)'!E165=lookups!$F$3),1,0)</f>
        <v>#DIV/0!</v>
      </c>
      <c r="AG162" s="28" t="e">
        <f>IF(AND(T162=1,('6. Trigger species (at site)'!F167/('5. Trigger species (global)'!H165)&gt;=0.002),'6. Trigger species (at site)'!D167&gt;9,'5. Trigger species (global)'!E165=lookups!$F$3),1,0)</f>
        <v>#DIV/0!</v>
      </c>
      <c r="AH162" s="28" t="e">
        <f>IF(AND(T162=1,('6. Trigger species (at site)'!G167/('5. Trigger species (global)'!G165)&gt;=0.002),'6. Trigger species (at site)'!C167&gt;9,'5. Trigger species (global)'!E165=lookups!$F$3),1,0)</f>
        <v>#DIV/0!</v>
      </c>
      <c r="AI162" s="3" t="e">
        <f>IF(AND(S162=1,('6. Trigger species (at site)'!E167/('5. Trigger species (global)'!I165)&gt;=0.95)),1,0)</f>
        <v>#DIV/0!</v>
      </c>
      <c r="AJ162" s="3" t="e">
        <f>IF(AND(S162=1,('6. Trigger species (at site)'!F167/('5. Trigger species (global)'!H165)&gt;=0.95)),1,0)</f>
        <v>#DIV/0!</v>
      </c>
      <c r="AK162" s="3" t="e">
        <f>IF(AND(S162=1,('6. Trigger species (at site)'!G167/('5. Trigger species (global)'!G165)&gt;=0.95)),1,0)</f>
        <v>#DIV/0!</v>
      </c>
      <c r="AL162" s="3" t="e">
        <f>IF(AND('6. Trigger species (at site)'!E167/('5. Trigger species (global)'!I165)&gt;=0.1,'6. Trigger species (at site)'!C167&gt;9,$R162=1),1,0)</f>
        <v>#DIV/0!</v>
      </c>
      <c r="AM162" s="3" t="e">
        <f>IF(AND('6. Trigger species (at site)'!F167/('5. Trigger species (global)'!H165)&gt;=0.1,'6. Trigger species (at site)'!D167&gt;9,$R162=1),1,0)</f>
        <v>#DIV/0!</v>
      </c>
      <c r="AN162" s="3" t="e">
        <f>IF(AND('6. Trigger species (at site)'!G167/('5. Trigger species (global)'!G165)&gt;=0.1,'6. Trigger species (at site)'!C167&gt;9,R162=1),1,0)</f>
        <v>#DIV/0!</v>
      </c>
      <c r="AO162" s="3" t="e">
        <f>IF(AND('5. Trigger species (global)'!$K165=lookups!$F$3,'6. Trigger species (at site)'!E167/('5. Trigger species (global)'!I165)&gt;=0.01,R162=1),1,0)</f>
        <v>#DIV/0!</v>
      </c>
      <c r="AP162" s="3" t="e">
        <f>IF(AND('5. Trigger species (global)'!$K165=lookups!$F$3,'6. Trigger species (at site)'!F167/('5. Trigger species (global)'!H165)&gt;=0.01,R162=1),1,0)</f>
        <v>#DIV/0!</v>
      </c>
      <c r="AQ162" s="3" t="e">
        <f>IF(AND('5. Trigger species (global)'!$K165=lookups!$F$3,'6. Trigger species (at site)'!G167/('5. Trigger species (global)'!G165)&gt;=0.01,R162=1),1,0)</f>
        <v>#DIV/0!</v>
      </c>
      <c r="AR162" s="3" t="e">
        <f>IF(AND(R162=1,BH162=$O$24,'5. Trigger species (global)'!L165=lookups!$F$3,'6. Trigger species (at site)'!E167/('5. Trigger species (global)'!I165)&gt;=0.005),1,0)</f>
        <v>#N/A</v>
      </c>
      <c r="AS162" s="3" t="e">
        <f>IF(AND(R162=1,BH162=$O$24,'5. Trigger species (global)'!L165=lookups!$F$3,'6. Trigger species (at site)'!F167/('5. Trigger species (global)'!H165)&gt;=0.005),1,0)</f>
        <v>#N/A</v>
      </c>
      <c r="AT162" s="3" t="e">
        <f>IF(AND(R162=1,BH162=$O$24,'5. Trigger species (global)'!L165=lookups!$F$3,'6. Trigger species (at site)'!G167/('5. Trigger species (global)'!G165)&gt;=0.005),1,0)</f>
        <v>#N/A</v>
      </c>
      <c r="AU162" s="3" t="e">
        <f>IF(AND('6. Trigger species (at site)'!C167&gt;=5,BH162=$O$25,'5. Trigger species (global)'!L165=lookups!$F$3),1,0)</f>
        <v>#N/A</v>
      </c>
      <c r="AV162" s="3">
        <f>IF(AND(R162=1,'6. Trigger species (at site)'!Y167=1),1,0)</f>
        <v>0</v>
      </c>
      <c r="AW162" s="3" t="e">
        <f>IF(AND('6. Trigger species (at site)'!Z167=1,'6. Trigger species (at site)'!E167/('5. Trigger species (global)'!I165)&gt;=0.01,'5. Trigger species (global)'!F165=lookups!$H$9),1,0)</f>
        <v>#DIV/0!</v>
      </c>
      <c r="AX162" s="3" t="e">
        <f>IF(AND('6. Trigger species (at site)'!Z167=1,'6. Trigger species (at site)'!F167/('5. Trigger species (global)'!H165)&gt;=0.01,'5. Trigger species (global)'!F165=lookups!$H$9),1,0)</f>
        <v>#DIV/0!</v>
      </c>
      <c r="AY162" s="3" t="e">
        <f>IF(AND('6. Trigger species (at site)'!Z167=1,'6. Trigger species (at site)'!G167/('5. Trigger species (global)'!G165)&gt;=0.01,'5. Trigger species (global)'!F165=lookups!$H$9),1,0)</f>
        <v>#DIV/0!</v>
      </c>
      <c r="AZ162" s="3">
        <f>IF(AND('6. Trigger species (at site)'!Z167=1,'6. Trigger species (at site)'!AA167=1,'5. Trigger species (global)'!F165=lookups!$H$9),1,0)</f>
        <v>0</v>
      </c>
      <c r="BA162" s="3" t="e">
        <f>IF(AND('6. Trigger species (at site)'!L167=lookups!$G$41,'6. Trigger species (at site)'!D167=lookups!$H$9,('6. Trigger species (at site)'!E167/('5. Trigger species (global)'!I165))&gt;=0.1),1,0)</f>
        <v>#DIV/0!</v>
      </c>
      <c r="BB162" s="3" t="e">
        <f>IF(AND('6. Trigger species (at site)'!L167=lookups!$G$41,'6. Trigger species (at site)'!D167=lookups!$H$9,('6. Trigger species (at site)'!F167/('5. Trigger species (global)'!H165))&gt;=0.1),1,0)</f>
        <v>#DIV/0!</v>
      </c>
      <c r="BC162" s="3" t="e">
        <f>IF(AND('6. Trigger species (at site)'!L167=lookups!$G$41,'6. Trigger species (at site)'!D167=lookups!$H$9,('6. Trigger species (at site)'!G167/('5. Trigger species (global)'!G165))&gt;=0.1),1,0)</f>
        <v>#DIV/0!</v>
      </c>
      <c r="BD162" s="3" t="e">
        <f>IF(AND('6. Trigger species (at site)'!L167=lookups!$G$42,'6. Trigger species (at site)'!D167=lookups!$H$9,('6. Trigger species (at site)'!E167/('5. Trigger species (global)'!I165))&gt;=0.1),1,0)</f>
        <v>#DIV/0!</v>
      </c>
      <c r="BE162" s="3" t="e">
        <f>IF(AND('6. Trigger species (at site)'!L167=lookups!$G$42,'6. Trigger species (at site)'!D167=lookups!$H$9,('6. Trigger species (at site)'!F167/('5. Trigger species (global)'!H165))&gt;=0.1),1,0)</f>
        <v>#DIV/0!</v>
      </c>
      <c r="BF162" s="3" t="e">
        <f>IF(AND('6. Trigger species (at site)'!L167=lookups!$G$42,'6. Trigger species (at site)'!D167=lookups!$H$9,('6. Trigger species (at site)'!G167/('5. Trigger species (global)'!G165))&gt;=0.1),1,0)</f>
        <v>#DIV/0!</v>
      </c>
      <c r="BG162" s="3">
        <f>'5. Trigger species (global)'!C165</f>
        <v>0</v>
      </c>
      <c r="BH162" s="3" t="e">
        <f t="shared" si="18"/>
        <v>#N/A</v>
      </c>
    </row>
    <row r="163" spans="1:60" x14ac:dyDescent="0.25">
      <c r="A163" s="3" t="s">
        <v>180</v>
      </c>
      <c r="R163" s="3">
        <f>'6. Trigger species (at site)'!X168</f>
        <v>0</v>
      </c>
      <c r="S163" s="3">
        <f>IF(OR('5. Trigger species (global)'!D166=lookups!$E$43,'5. Trigger species (global)'!D166=lookups!$E$44),1,0)</f>
        <v>0</v>
      </c>
      <c r="T163" s="3">
        <f>IF('5. Trigger species (global)'!D166=lookups!$E$42,1,0)</f>
        <v>0</v>
      </c>
      <c r="U163" s="3">
        <f>IF(AND(S163=1,'5. Trigger species (global)'!$E$5=lookups!$H$3),1,0)</f>
        <v>0</v>
      </c>
      <c r="V163" s="3">
        <f>IF(AND(T163=1,'5. Trigger species (global)'!$E$5=lookups!$H$3),1,0)</f>
        <v>0</v>
      </c>
      <c r="W163" s="3" t="e">
        <f>IF(AND(S163=1,('6. Trigger species (at site)'!E168/(('5. Trigger species (global)'!I166))&gt;=0.005),'6. Trigger species (at site)'!C168&gt;4),1,0)</f>
        <v>#DIV/0!</v>
      </c>
      <c r="X163" s="28" t="e">
        <f>IF(AND(S163=1,('6. Trigger species (at site)'!F168/(('5. Trigger species (global)'!H166))&gt;=0.005),'6. Trigger species (at site)'!C168&gt;4),1,0)</f>
        <v>#DIV/0!</v>
      </c>
      <c r="Y163" s="3" t="e">
        <f>IF(AND(S163=1,('6. Trigger species (at site)'!G168/('5. Trigger species (global)'!G166)&gt;=0.005),'6. Trigger species (at site)'!C168&gt;4),1,0)</f>
        <v>#DIV/0!</v>
      </c>
      <c r="Z163" s="28" t="e">
        <f>IF(AND(T163=1,('6. Trigger species (at site)'!E168/('5. Trigger species (global)'!I166)&gt;=0.01),'6. Trigger species (at site)'!C168&gt;9),1,0)</f>
        <v>#DIV/0!</v>
      </c>
      <c r="AA163" s="28" t="e">
        <f>IF(AND(T163=1,('6. Trigger species (at site)'!F168/('5. Trigger species (global)'!H166)&gt;=0.01),'6. Trigger species (at site)'!C168&gt;9),1,0)</f>
        <v>#DIV/0!</v>
      </c>
      <c r="AB163" s="28" t="e">
        <f>IF(AND(T163=1,('6. Trigger species (at site)'!G168/('5. Trigger species (global)'!G166)&gt;=0.01),'6. Trigger species (at site)'!C168&gt;9),1,0)</f>
        <v>#DIV/0!</v>
      </c>
      <c r="AC163" s="3" t="e">
        <f>IF(AND(S163=1,('6. Trigger species (at site)'!E168/('5. Trigger species (global)'!I166)&gt;=0.001),'6. Trigger species (at site)'!C168&gt;4,'5. Trigger species (global)'!E166=lookups!$F$3),1,0)</f>
        <v>#DIV/0!</v>
      </c>
      <c r="AD163" s="28" t="e">
        <f>IF(AND(S163=1,('6. Trigger species (at site)'!F168/('5. Trigger species (global)'!H166)&gt;=0.001),'6. Trigger species (at site)'!D168&gt;4,'5. Trigger species (global)'!E166=lookups!$F$3),1,0)</f>
        <v>#DIV/0!</v>
      </c>
      <c r="AE163" s="3" t="e">
        <f>IF(AND(S163=1,('6. Trigger species (at site)'!G168/('5. Trigger species (global)'!G166)&gt;=0.001),'6. Trigger species (at site)'!C168&gt;4,'5. Trigger species (global)'!E166=lookups!$F$3),1,0)</f>
        <v>#DIV/0!</v>
      </c>
      <c r="AF163" s="28" t="e">
        <f>IF(AND(T163=1,('6. Trigger species (at site)'!E168/('5. Trigger species (global)'!I166)&gt;=0.002),'6. Trigger species (at site)'!C168&gt;9,'5. Trigger species (global)'!E166=lookups!$F$3),1,0)</f>
        <v>#DIV/0!</v>
      </c>
      <c r="AG163" s="28" t="e">
        <f>IF(AND(T163=1,('6. Trigger species (at site)'!F168/('5. Trigger species (global)'!H166)&gt;=0.002),'6. Trigger species (at site)'!D168&gt;9,'5. Trigger species (global)'!E166=lookups!$F$3),1,0)</f>
        <v>#DIV/0!</v>
      </c>
      <c r="AH163" s="28" t="e">
        <f>IF(AND(T163=1,('6. Trigger species (at site)'!G168/('5. Trigger species (global)'!G166)&gt;=0.002),'6. Trigger species (at site)'!C168&gt;9,'5. Trigger species (global)'!E166=lookups!$F$3),1,0)</f>
        <v>#DIV/0!</v>
      </c>
      <c r="AI163" s="3" t="e">
        <f>IF(AND(S163=1,('6. Trigger species (at site)'!E168/('5. Trigger species (global)'!I166)&gt;=0.95)),1,0)</f>
        <v>#DIV/0!</v>
      </c>
      <c r="AJ163" s="3" t="e">
        <f>IF(AND(S163=1,('6. Trigger species (at site)'!F168/('5. Trigger species (global)'!H166)&gt;=0.95)),1,0)</f>
        <v>#DIV/0!</v>
      </c>
      <c r="AK163" s="3" t="e">
        <f>IF(AND(S163=1,('6. Trigger species (at site)'!G168/('5. Trigger species (global)'!G166)&gt;=0.95)),1,0)</f>
        <v>#DIV/0!</v>
      </c>
      <c r="AL163" s="3" t="e">
        <f>IF(AND('6. Trigger species (at site)'!E168/('5. Trigger species (global)'!I166)&gt;=0.1,'6. Trigger species (at site)'!C168&gt;9,$R163=1),1,0)</f>
        <v>#DIV/0!</v>
      </c>
      <c r="AM163" s="3" t="e">
        <f>IF(AND('6. Trigger species (at site)'!F168/('5. Trigger species (global)'!H166)&gt;=0.1,'6. Trigger species (at site)'!D168&gt;9,$R163=1),1,0)</f>
        <v>#DIV/0!</v>
      </c>
      <c r="AN163" s="3" t="e">
        <f>IF(AND('6. Trigger species (at site)'!G168/('5. Trigger species (global)'!G166)&gt;=0.1,'6. Trigger species (at site)'!C168&gt;9,R163=1),1,0)</f>
        <v>#DIV/0!</v>
      </c>
      <c r="AO163" s="3" t="e">
        <f>IF(AND('5. Trigger species (global)'!$K166=lookups!$F$3,'6. Trigger species (at site)'!E168/('5. Trigger species (global)'!I166)&gt;=0.01,R163=1),1,0)</f>
        <v>#DIV/0!</v>
      </c>
      <c r="AP163" s="3" t="e">
        <f>IF(AND('5. Trigger species (global)'!$K166=lookups!$F$3,'6. Trigger species (at site)'!F168/('5. Trigger species (global)'!H166)&gt;=0.01,R163=1),1,0)</f>
        <v>#DIV/0!</v>
      </c>
      <c r="AQ163" s="3" t="e">
        <f>IF(AND('5. Trigger species (global)'!$K166=lookups!$F$3,'6. Trigger species (at site)'!G168/('5. Trigger species (global)'!G166)&gt;=0.01,R163=1),1,0)</f>
        <v>#DIV/0!</v>
      </c>
      <c r="AR163" s="3" t="e">
        <f>IF(AND(R163=1,BH163=$O$24,'5. Trigger species (global)'!L166=lookups!$F$3,'6. Trigger species (at site)'!E168/('5. Trigger species (global)'!I166)&gt;=0.005),1,0)</f>
        <v>#N/A</v>
      </c>
      <c r="AS163" s="3" t="e">
        <f>IF(AND(R163=1,BH163=$O$24,'5. Trigger species (global)'!L166=lookups!$F$3,'6. Trigger species (at site)'!F168/('5. Trigger species (global)'!H166)&gt;=0.005),1,0)</f>
        <v>#N/A</v>
      </c>
      <c r="AT163" s="3" t="e">
        <f>IF(AND(R163=1,BH163=$O$24,'5. Trigger species (global)'!L166=lookups!$F$3,'6. Trigger species (at site)'!G168/('5. Trigger species (global)'!G166)&gt;=0.005),1,0)</f>
        <v>#N/A</v>
      </c>
      <c r="AU163" s="3" t="e">
        <f>IF(AND('6. Trigger species (at site)'!C168&gt;=5,BH163=$O$25,'5. Trigger species (global)'!L166=lookups!$F$3),1,0)</f>
        <v>#N/A</v>
      </c>
      <c r="AV163" s="3">
        <f>IF(AND(R163=1,'6. Trigger species (at site)'!Y168=1),1,0)</f>
        <v>0</v>
      </c>
      <c r="AW163" s="3" t="e">
        <f>IF(AND('6. Trigger species (at site)'!Z168=1,'6. Trigger species (at site)'!E168/('5. Trigger species (global)'!I166)&gt;=0.01,'5. Trigger species (global)'!F166=lookups!$H$9),1,0)</f>
        <v>#DIV/0!</v>
      </c>
      <c r="AX163" s="3" t="e">
        <f>IF(AND('6. Trigger species (at site)'!Z168=1,'6. Trigger species (at site)'!F168/('5. Trigger species (global)'!H166)&gt;=0.01,'5. Trigger species (global)'!F166=lookups!$H$9),1,0)</f>
        <v>#DIV/0!</v>
      </c>
      <c r="AY163" s="3" t="e">
        <f>IF(AND('6. Trigger species (at site)'!Z168=1,'6. Trigger species (at site)'!G168/('5. Trigger species (global)'!G166)&gt;=0.01,'5. Trigger species (global)'!F166=lookups!$H$9),1,0)</f>
        <v>#DIV/0!</v>
      </c>
      <c r="AZ163" s="3">
        <f>IF(AND('6. Trigger species (at site)'!Z168=1,'6. Trigger species (at site)'!AA168=1,'5. Trigger species (global)'!F166=lookups!$H$9),1,0)</f>
        <v>0</v>
      </c>
      <c r="BA163" s="3" t="e">
        <f>IF(AND('6. Trigger species (at site)'!L168=lookups!$G$41,'6. Trigger species (at site)'!D168=lookups!$H$9,('6. Trigger species (at site)'!E168/('5. Trigger species (global)'!I166))&gt;=0.1),1,0)</f>
        <v>#DIV/0!</v>
      </c>
      <c r="BB163" s="3" t="e">
        <f>IF(AND('6. Trigger species (at site)'!L168=lookups!$G$41,'6. Trigger species (at site)'!D168=lookups!$H$9,('6. Trigger species (at site)'!F168/('5. Trigger species (global)'!H166))&gt;=0.1),1,0)</f>
        <v>#DIV/0!</v>
      </c>
      <c r="BC163" s="3" t="e">
        <f>IF(AND('6. Trigger species (at site)'!L168=lookups!$G$41,'6. Trigger species (at site)'!D168=lookups!$H$9,('6. Trigger species (at site)'!G168/('5. Trigger species (global)'!G166))&gt;=0.1),1,0)</f>
        <v>#DIV/0!</v>
      </c>
      <c r="BD163" s="3" t="e">
        <f>IF(AND('6. Trigger species (at site)'!L168=lookups!$G$42,'6. Trigger species (at site)'!D168=lookups!$H$9,('6. Trigger species (at site)'!E168/('5. Trigger species (global)'!I166))&gt;=0.1),1,0)</f>
        <v>#DIV/0!</v>
      </c>
      <c r="BE163" s="3" t="e">
        <f>IF(AND('6. Trigger species (at site)'!L168=lookups!$G$42,'6. Trigger species (at site)'!D168=lookups!$H$9,('6. Trigger species (at site)'!F168/('5. Trigger species (global)'!H166))&gt;=0.1),1,0)</f>
        <v>#DIV/0!</v>
      </c>
      <c r="BF163" s="3" t="e">
        <f>IF(AND('6. Trigger species (at site)'!L168=lookups!$G$42,'6. Trigger species (at site)'!D168=lookups!$H$9,('6. Trigger species (at site)'!G168/('5. Trigger species (global)'!G166))&gt;=0.1),1,0)</f>
        <v>#DIV/0!</v>
      </c>
      <c r="BG163" s="3">
        <f>'5. Trigger species (global)'!C166</f>
        <v>0</v>
      </c>
      <c r="BH163" s="3" t="e">
        <f t="shared" si="18"/>
        <v>#N/A</v>
      </c>
    </row>
    <row r="164" spans="1:60" x14ac:dyDescent="0.25">
      <c r="A164" s="3" t="s">
        <v>181</v>
      </c>
      <c r="R164" s="3">
        <f>'6. Trigger species (at site)'!X169</f>
        <v>0</v>
      </c>
      <c r="S164" s="3">
        <f>IF(OR('5. Trigger species (global)'!D167=lookups!$E$43,'5. Trigger species (global)'!D167=lookups!$E$44),1,0)</f>
        <v>0</v>
      </c>
      <c r="T164" s="3">
        <f>IF('5. Trigger species (global)'!D167=lookups!$E$42,1,0)</f>
        <v>0</v>
      </c>
      <c r="U164" s="3">
        <f>IF(AND(S164=1,'5. Trigger species (global)'!$E$5=lookups!$H$3),1,0)</f>
        <v>0</v>
      </c>
      <c r="V164" s="3">
        <f>IF(AND(T164=1,'5. Trigger species (global)'!$E$5=lookups!$H$3),1,0)</f>
        <v>0</v>
      </c>
      <c r="W164" s="3" t="e">
        <f>IF(AND(S164=1,('6. Trigger species (at site)'!E169/(('5. Trigger species (global)'!I167))&gt;=0.005),'6. Trigger species (at site)'!C169&gt;4),1,0)</f>
        <v>#DIV/0!</v>
      </c>
      <c r="X164" s="28" t="e">
        <f>IF(AND(S164=1,('6. Trigger species (at site)'!F169/(('5. Trigger species (global)'!H167))&gt;=0.005),'6. Trigger species (at site)'!C169&gt;4),1,0)</f>
        <v>#DIV/0!</v>
      </c>
      <c r="Y164" s="3" t="e">
        <f>IF(AND(S164=1,('6. Trigger species (at site)'!G169/('5. Trigger species (global)'!G167)&gt;=0.005),'6. Trigger species (at site)'!C169&gt;4),1,0)</f>
        <v>#DIV/0!</v>
      </c>
      <c r="Z164" s="28" t="e">
        <f>IF(AND(T164=1,('6. Trigger species (at site)'!E169/('5. Trigger species (global)'!I167)&gt;=0.01),'6. Trigger species (at site)'!C169&gt;9),1,0)</f>
        <v>#DIV/0!</v>
      </c>
      <c r="AA164" s="28" t="e">
        <f>IF(AND(T164=1,('6. Trigger species (at site)'!F169/('5. Trigger species (global)'!H167)&gt;=0.01),'6. Trigger species (at site)'!C169&gt;9),1,0)</f>
        <v>#DIV/0!</v>
      </c>
      <c r="AB164" s="28" t="e">
        <f>IF(AND(T164=1,('6. Trigger species (at site)'!G169/('5. Trigger species (global)'!G167)&gt;=0.01),'6. Trigger species (at site)'!C169&gt;9),1,0)</f>
        <v>#DIV/0!</v>
      </c>
      <c r="AC164" s="3" t="e">
        <f>IF(AND(S164=1,('6. Trigger species (at site)'!E169/('5. Trigger species (global)'!I167)&gt;=0.001),'6. Trigger species (at site)'!C169&gt;4,'5. Trigger species (global)'!E167=lookups!$F$3),1,0)</f>
        <v>#DIV/0!</v>
      </c>
      <c r="AD164" s="28" t="e">
        <f>IF(AND(S164=1,('6. Trigger species (at site)'!F169/('5. Trigger species (global)'!H167)&gt;=0.001),'6. Trigger species (at site)'!D169&gt;4,'5. Trigger species (global)'!E167=lookups!$F$3),1,0)</f>
        <v>#DIV/0!</v>
      </c>
      <c r="AE164" s="3" t="e">
        <f>IF(AND(S164=1,('6. Trigger species (at site)'!G169/('5. Trigger species (global)'!G167)&gt;=0.001),'6. Trigger species (at site)'!C169&gt;4,'5. Trigger species (global)'!E167=lookups!$F$3),1,0)</f>
        <v>#DIV/0!</v>
      </c>
      <c r="AF164" s="28" t="e">
        <f>IF(AND(T164=1,('6. Trigger species (at site)'!E169/('5. Trigger species (global)'!I167)&gt;=0.002),'6. Trigger species (at site)'!C169&gt;9,'5. Trigger species (global)'!E167=lookups!$F$3),1,0)</f>
        <v>#DIV/0!</v>
      </c>
      <c r="AG164" s="28" t="e">
        <f>IF(AND(T164=1,('6. Trigger species (at site)'!F169/('5. Trigger species (global)'!H167)&gt;=0.002),'6. Trigger species (at site)'!D169&gt;9,'5. Trigger species (global)'!E167=lookups!$F$3),1,0)</f>
        <v>#DIV/0!</v>
      </c>
      <c r="AH164" s="28" t="e">
        <f>IF(AND(T164=1,('6. Trigger species (at site)'!G169/('5. Trigger species (global)'!G167)&gt;=0.002),'6. Trigger species (at site)'!C169&gt;9,'5. Trigger species (global)'!E167=lookups!$F$3),1,0)</f>
        <v>#DIV/0!</v>
      </c>
      <c r="AI164" s="3" t="e">
        <f>IF(AND(S164=1,('6. Trigger species (at site)'!E169/('5. Trigger species (global)'!I167)&gt;=0.95)),1,0)</f>
        <v>#DIV/0!</v>
      </c>
      <c r="AJ164" s="3" t="e">
        <f>IF(AND(S164=1,('6. Trigger species (at site)'!F169/('5. Trigger species (global)'!H167)&gt;=0.95)),1,0)</f>
        <v>#DIV/0!</v>
      </c>
      <c r="AK164" s="3" t="e">
        <f>IF(AND(S164=1,('6. Trigger species (at site)'!G169/('5. Trigger species (global)'!G167)&gt;=0.95)),1,0)</f>
        <v>#DIV/0!</v>
      </c>
      <c r="AL164" s="3" t="e">
        <f>IF(AND('6. Trigger species (at site)'!E169/('5. Trigger species (global)'!I167)&gt;=0.1,'6. Trigger species (at site)'!C169&gt;9,$R164=1),1,0)</f>
        <v>#DIV/0!</v>
      </c>
      <c r="AM164" s="3" t="e">
        <f>IF(AND('6. Trigger species (at site)'!F169/('5. Trigger species (global)'!H167)&gt;=0.1,'6. Trigger species (at site)'!D169&gt;9,$R164=1),1,0)</f>
        <v>#DIV/0!</v>
      </c>
      <c r="AN164" s="3" t="e">
        <f>IF(AND('6. Trigger species (at site)'!G169/('5. Trigger species (global)'!G167)&gt;=0.1,'6. Trigger species (at site)'!C169&gt;9,R164=1),1,0)</f>
        <v>#DIV/0!</v>
      </c>
      <c r="AO164" s="3" t="e">
        <f>IF(AND('5. Trigger species (global)'!$K167=lookups!$F$3,'6. Trigger species (at site)'!E169/('5. Trigger species (global)'!I167)&gt;=0.01,R164=1),1,0)</f>
        <v>#DIV/0!</v>
      </c>
      <c r="AP164" s="3" t="e">
        <f>IF(AND('5. Trigger species (global)'!$K167=lookups!$F$3,'6. Trigger species (at site)'!F169/('5. Trigger species (global)'!H167)&gt;=0.01,R164=1),1,0)</f>
        <v>#DIV/0!</v>
      </c>
      <c r="AQ164" s="3" t="e">
        <f>IF(AND('5. Trigger species (global)'!$K167=lookups!$F$3,'6. Trigger species (at site)'!G169/('5. Trigger species (global)'!G167)&gt;=0.01,R164=1),1,0)</f>
        <v>#DIV/0!</v>
      </c>
      <c r="AR164" s="3" t="e">
        <f>IF(AND(R164=1,BH164=$O$24,'5. Trigger species (global)'!L167=lookups!$F$3,'6. Trigger species (at site)'!E169/('5. Trigger species (global)'!I167)&gt;=0.005),1,0)</f>
        <v>#N/A</v>
      </c>
      <c r="AS164" s="3" t="e">
        <f>IF(AND(R164=1,BH164=$O$24,'5. Trigger species (global)'!L167=lookups!$F$3,'6. Trigger species (at site)'!F169/('5. Trigger species (global)'!H167)&gt;=0.005),1,0)</f>
        <v>#N/A</v>
      </c>
      <c r="AT164" s="3" t="e">
        <f>IF(AND(R164=1,BH164=$O$24,'5. Trigger species (global)'!L167=lookups!$F$3,'6. Trigger species (at site)'!G169/('5. Trigger species (global)'!G167)&gt;=0.005),1,0)</f>
        <v>#N/A</v>
      </c>
      <c r="AU164" s="3" t="e">
        <f>IF(AND('6. Trigger species (at site)'!C169&gt;=5,BH164=$O$25,'5. Trigger species (global)'!L167=lookups!$F$3),1,0)</f>
        <v>#N/A</v>
      </c>
      <c r="AV164" s="3">
        <f>IF(AND(R164=1,'6. Trigger species (at site)'!Y169=1),1,0)</f>
        <v>0</v>
      </c>
      <c r="AW164" s="3" t="e">
        <f>IF(AND('6. Trigger species (at site)'!Z169=1,'6. Trigger species (at site)'!E169/('5. Trigger species (global)'!I167)&gt;=0.01,'5. Trigger species (global)'!F167=lookups!$H$9),1,0)</f>
        <v>#DIV/0!</v>
      </c>
      <c r="AX164" s="3" t="e">
        <f>IF(AND('6. Trigger species (at site)'!Z169=1,'6. Trigger species (at site)'!F169/('5. Trigger species (global)'!H167)&gt;=0.01,'5. Trigger species (global)'!F167=lookups!$H$9),1,0)</f>
        <v>#DIV/0!</v>
      </c>
      <c r="AY164" s="3" t="e">
        <f>IF(AND('6. Trigger species (at site)'!Z169=1,'6. Trigger species (at site)'!G169/('5. Trigger species (global)'!G167)&gt;=0.01,'5. Trigger species (global)'!F167=lookups!$H$9),1,0)</f>
        <v>#DIV/0!</v>
      </c>
      <c r="AZ164" s="3">
        <f>IF(AND('6. Trigger species (at site)'!Z169=1,'6. Trigger species (at site)'!AA169=1,'5. Trigger species (global)'!F167=lookups!$H$9),1,0)</f>
        <v>0</v>
      </c>
      <c r="BA164" s="3" t="e">
        <f>IF(AND('6. Trigger species (at site)'!L169=lookups!$G$41,'6. Trigger species (at site)'!D169=lookups!$H$9,('6. Trigger species (at site)'!E169/('5. Trigger species (global)'!I167))&gt;=0.1),1,0)</f>
        <v>#DIV/0!</v>
      </c>
      <c r="BB164" s="3" t="e">
        <f>IF(AND('6. Trigger species (at site)'!L169=lookups!$G$41,'6. Trigger species (at site)'!D169=lookups!$H$9,('6. Trigger species (at site)'!F169/('5. Trigger species (global)'!H167))&gt;=0.1),1,0)</f>
        <v>#DIV/0!</v>
      </c>
      <c r="BC164" s="3" t="e">
        <f>IF(AND('6. Trigger species (at site)'!L169=lookups!$G$41,'6. Trigger species (at site)'!D169=lookups!$H$9,('6. Trigger species (at site)'!G169/('5. Trigger species (global)'!G167))&gt;=0.1),1,0)</f>
        <v>#DIV/0!</v>
      </c>
      <c r="BD164" s="3" t="e">
        <f>IF(AND('6. Trigger species (at site)'!L169=lookups!$G$42,'6. Trigger species (at site)'!D169=lookups!$H$9,('6. Trigger species (at site)'!E169/('5. Trigger species (global)'!I167))&gt;=0.1),1,0)</f>
        <v>#DIV/0!</v>
      </c>
      <c r="BE164" s="3" t="e">
        <f>IF(AND('6. Trigger species (at site)'!L169=lookups!$G$42,'6. Trigger species (at site)'!D169=lookups!$H$9,('6. Trigger species (at site)'!F169/('5. Trigger species (global)'!H167))&gt;=0.1),1,0)</f>
        <v>#DIV/0!</v>
      </c>
      <c r="BF164" s="3" t="e">
        <f>IF(AND('6. Trigger species (at site)'!L169=lookups!$G$42,'6. Trigger species (at site)'!D169=lookups!$H$9,('6. Trigger species (at site)'!G169/('5. Trigger species (global)'!G167))&gt;=0.1),1,0)</f>
        <v>#DIV/0!</v>
      </c>
      <c r="BG164" s="3">
        <f>'5. Trigger species (global)'!C167</f>
        <v>0</v>
      </c>
      <c r="BH164" s="3" t="e">
        <f t="shared" si="18"/>
        <v>#N/A</v>
      </c>
    </row>
    <row r="165" spans="1:60" x14ac:dyDescent="0.25">
      <c r="A165" s="3" t="s">
        <v>182</v>
      </c>
      <c r="R165" s="3">
        <f>'6. Trigger species (at site)'!X170</f>
        <v>0</v>
      </c>
      <c r="S165" s="3">
        <f>IF(OR('5. Trigger species (global)'!D168=lookups!$E$43,'5. Trigger species (global)'!D168=lookups!$E$44),1,0)</f>
        <v>0</v>
      </c>
      <c r="T165" s="3">
        <f>IF('5. Trigger species (global)'!D168=lookups!$E$42,1,0)</f>
        <v>0</v>
      </c>
      <c r="U165" s="3">
        <f>IF(AND(S165=1,'5. Trigger species (global)'!$E$5=lookups!$H$3),1,0)</f>
        <v>0</v>
      </c>
      <c r="V165" s="3">
        <f>IF(AND(T165=1,'5. Trigger species (global)'!$E$5=lookups!$H$3),1,0)</f>
        <v>0</v>
      </c>
      <c r="W165" s="3" t="e">
        <f>IF(AND(S165=1,('6. Trigger species (at site)'!E170/(('5. Trigger species (global)'!I168))&gt;=0.005),'6. Trigger species (at site)'!C170&gt;4),1,0)</f>
        <v>#DIV/0!</v>
      </c>
      <c r="X165" s="28" t="e">
        <f>IF(AND(S165=1,('6. Trigger species (at site)'!F170/(('5. Trigger species (global)'!H168))&gt;=0.005),'6. Trigger species (at site)'!C170&gt;4),1,0)</f>
        <v>#DIV/0!</v>
      </c>
      <c r="Y165" s="3" t="e">
        <f>IF(AND(S165=1,('6. Trigger species (at site)'!G170/('5. Trigger species (global)'!G168)&gt;=0.005),'6. Trigger species (at site)'!C170&gt;4),1,0)</f>
        <v>#DIV/0!</v>
      </c>
      <c r="Z165" s="28" t="e">
        <f>IF(AND(T165=1,('6. Trigger species (at site)'!E170/('5. Trigger species (global)'!I168)&gt;=0.01),'6. Trigger species (at site)'!C170&gt;9),1,0)</f>
        <v>#DIV/0!</v>
      </c>
      <c r="AA165" s="28" t="e">
        <f>IF(AND(T165=1,('6. Trigger species (at site)'!F170/('5. Trigger species (global)'!H168)&gt;=0.01),'6. Trigger species (at site)'!C170&gt;9),1,0)</f>
        <v>#DIV/0!</v>
      </c>
      <c r="AB165" s="28" t="e">
        <f>IF(AND(T165=1,('6. Trigger species (at site)'!G170/('5. Trigger species (global)'!G168)&gt;=0.01),'6. Trigger species (at site)'!C170&gt;9),1,0)</f>
        <v>#DIV/0!</v>
      </c>
      <c r="AC165" s="3" t="e">
        <f>IF(AND(S165=1,('6. Trigger species (at site)'!E170/('5. Trigger species (global)'!I168)&gt;=0.001),'6. Trigger species (at site)'!C170&gt;4,'5. Trigger species (global)'!E168=lookups!$F$3),1,0)</f>
        <v>#DIV/0!</v>
      </c>
      <c r="AD165" s="28" t="e">
        <f>IF(AND(S165=1,('6. Trigger species (at site)'!F170/('5. Trigger species (global)'!H168)&gt;=0.001),'6. Trigger species (at site)'!D170&gt;4,'5. Trigger species (global)'!E168=lookups!$F$3),1,0)</f>
        <v>#DIV/0!</v>
      </c>
      <c r="AE165" s="3" t="e">
        <f>IF(AND(S165=1,('6. Trigger species (at site)'!G170/('5. Trigger species (global)'!G168)&gt;=0.001),'6. Trigger species (at site)'!C170&gt;4,'5. Trigger species (global)'!E168=lookups!$F$3),1,0)</f>
        <v>#DIV/0!</v>
      </c>
      <c r="AF165" s="28" t="e">
        <f>IF(AND(T165=1,('6. Trigger species (at site)'!E170/('5. Trigger species (global)'!I168)&gt;=0.002),'6. Trigger species (at site)'!C170&gt;9,'5. Trigger species (global)'!E168=lookups!$F$3),1,0)</f>
        <v>#DIV/0!</v>
      </c>
      <c r="AG165" s="28" t="e">
        <f>IF(AND(T165=1,('6. Trigger species (at site)'!F170/('5. Trigger species (global)'!H168)&gt;=0.002),'6. Trigger species (at site)'!D170&gt;9,'5. Trigger species (global)'!E168=lookups!$F$3),1,0)</f>
        <v>#DIV/0!</v>
      </c>
      <c r="AH165" s="28" t="e">
        <f>IF(AND(T165=1,('6. Trigger species (at site)'!G170/('5. Trigger species (global)'!G168)&gt;=0.002),'6. Trigger species (at site)'!C170&gt;9,'5. Trigger species (global)'!E168=lookups!$F$3),1,0)</f>
        <v>#DIV/0!</v>
      </c>
      <c r="AI165" s="3" t="e">
        <f>IF(AND(S165=1,('6. Trigger species (at site)'!E170/('5. Trigger species (global)'!I168)&gt;=0.95)),1,0)</f>
        <v>#DIV/0!</v>
      </c>
      <c r="AJ165" s="3" t="e">
        <f>IF(AND(S165=1,('6. Trigger species (at site)'!F170/('5. Trigger species (global)'!H168)&gt;=0.95)),1,0)</f>
        <v>#DIV/0!</v>
      </c>
      <c r="AK165" s="3" t="e">
        <f>IF(AND(S165=1,('6. Trigger species (at site)'!G170/('5. Trigger species (global)'!G168)&gt;=0.95)),1,0)</f>
        <v>#DIV/0!</v>
      </c>
      <c r="AL165" s="3" t="e">
        <f>IF(AND('6. Trigger species (at site)'!E170/('5. Trigger species (global)'!I168)&gt;=0.1,'6. Trigger species (at site)'!C170&gt;9,$R165=1),1,0)</f>
        <v>#DIV/0!</v>
      </c>
      <c r="AM165" s="3" t="e">
        <f>IF(AND('6. Trigger species (at site)'!F170/('5. Trigger species (global)'!H168)&gt;=0.1,'6. Trigger species (at site)'!D170&gt;9,$R165=1),1,0)</f>
        <v>#DIV/0!</v>
      </c>
      <c r="AN165" s="3" t="e">
        <f>IF(AND('6. Trigger species (at site)'!G170/('5. Trigger species (global)'!G168)&gt;=0.1,'6. Trigger species (at site)'!C170&gt;9,R165=1),1,0)</f>
        <v>#DIV/0!</v>
      </c>
      <c r="AO165" s="3" t="e">
        <f>IF(AND('5. Trigger species (global)'!$K168=lookups!$F$3,'6. Trigger species (at site)'!E170/('5. Trigger species (global)'!I168)&gt;=0.01,R165=1),1,0)</f>
        <v>#DIV/0!</v>
      </c>
      <c r="AP165" s="3" t="e">
        <f>IF(AND('5. Trigger species (global)'!$K168=lookups!$F$3,'6. Trigger species (at site)'!F170/('5. Trigger species (global)'!H168)&gt;=0.01,R165=1),1,0)</f>
        <v>#DIV/0!</v>
      </c>
      <c r="AQ165" s="3" t="e">
        <f>IF(AND('5. Trigger species (global)'!$K168=lookups!$F$3,'6. Trigger species (at site)'!G170/('5. Trigger species (global)'!G168)&gt;=0.01,R165=1),1,0)</f>
        <v>#DIV/0!</v>
      </c>
      <c r="AR165" s="3" t="e">
        <f>IF(AND(R165=1,BH165=$O$24,'5. Trigger species (global)'!L168=lookups!$F$3,'6. Trigger species (at site)'!E170/('5. Trigger species (global)'!I168)&gt;=0.005),1,0)</f>
        <v>#N/A</v>
      </c>
      <c r="AS165" s="3" t="e">
        <f>IF(AND(R165=1,BH165=$O$24,'5. Trigger species (global)'!L168=lookups!$F$3,'6. Trigger species (at site)'!F170/('5. Trigger species (global)'!H168)&gt;=0.005),1,0)</f>
        <v>#N/A</v>
      </c>
      <c r="AT165" s="3" t="e">
        <f>IF(AND(R165=1,BH165=$O$24,'5. Trigger species (global)'!L168=lookups!$F$3,'6. Trigger species (at site)'!G170/('5. Trigger species (global)'!G168)&gt;=0.005),1,0)</f>
        <v>#N/A</v>
      </c>
      <c r="AU165" s="3" t="e">
        <f>IF(AND('6. Trigger species (at site)'!C170&gt;=5,BH165=$O$25,'5. Trigger species (global)'!L168=lookups!$F$3),1,0)</f>
        <v>#N/A</v>
      </c>
      <c r="AV165" s="3">
        <f>IF(AND(R165=1,'6. Trigger species (at site)'!Y170=1),1,0)</f>
        <v>0</v>
      </c>
      <c r="AW165" s="3" t="e">
        <f>IF(AND('6. Trigger species (at site)'!Z170=1,'6. Trigger species (at site)'!E170/('5. Trigger species (global)'!I168)&gt;=0.01,'5. Trigger species (global)'!F168=lookups!$H$9),1,0)</f>
        <v>#DIV/0!</v>
      </c>
      <c r="AX165" s="3" t="e">
        <f>IF(AND('6. Trigger species (at site)'!Z170=1,'6. Trigger species (at site)'!F170/('5. Trigger species (global)'!H168)&gt;=0.01,'5. Trigger species (global)'!F168=lookups!$H$9),1,0)</f>
        <v>#DIV/0!</v>
      </c>
      <c r="AY165" s="3" t="e">
        <f>IF(AND('6. Trigger species (at site)'!Z170=1,'6. Trigger species (at site)'!G170/('5. Trigger species (global)'!G168)&gt;=0.01,'5. Trigger species (global)'!F168=lookups!$H$9),1,0)</f>
        <v>#DIV/0!</v>
      </c>
      <c r="AZ165" s="3">
        <f>IF(AND('6. Trigger species (at site)'!Z170=1,'6. Trigger species (at site)'!AA170=1,'5. Trigger species (global)'!F168=lookups!$H$9),1,0)</f>
        <v>0</v>
      </c>
      <c r="BA165" s="3" t="e">
        <f>IF(AND('6. Trigger species (at site)'!L170=lookups!$G$41,'6. Trigger species (at site)'!D170=lookups!$H$9,('6. Trigger species (at site)'!E170/('5. Trigger species (global)'!I168))&gt;=0.1),1,0)</f>
        <v>#DIV/0!</v>
      </c>
      <c r="BB165" s="3" t="e">
        <f>IF(AND('6. Trigger species (at site)'!L170=lookups!$G$41,'6. Trigger species (at site)'!D170=lookups!$H$9,('6. Trigger species (at site)'!F170/('5. Trigger species (global)'!H168))&gt;=0.1),1,0)</f>
        <v>#DIV/0!</v>
      </c>
      <c r="BC165" s="3" t="e">
        <f>IF(AND('6. Trigger species (at site)'!L170=lookups!$G$41,'6. Trigger species (at site)'!D170=lookups!$H$9,('6. Trigger species (at site)'!G170/('5. Trigger species (global)'!G168))&gt;=0.1),1,0)</f>
        <v>#DIV/0!</v>
      </c>
      <c r="BD165" s="3" t="e">
        <f>IF(AND('6. Trigger species (at site)'!L170=lookups!$G$42,'6. Trigger species (at site)'!D170=lookups!$H$9,('6. Trigger species (at site)'!E170/('5. Trigger species (global)'!I168))&gt;=0.1),1,0)</f>
        <v>#DIV/0!</v>
      </c>
      <c r="BE165" s="3" t="e">
        <f>IF(AND('6. Trigger species (at site)'!L170=lookups!$G$42,'6. Trigger species (at site)'!D170=lookups!$H$9,('6. Trigger species (at site)'!F170/('5. Trigger species (global)'!H168))&gt;=0.1),1,0)</f>
        <v>#DIV/0!</v>
      </c>
      <c r="BF165" s="3" t="e">
        <f>IF(AND('6. Trigger species (at site)'!L170=lookups!$G$42,'6. Trigger species (at site)'!D170=lookups!$H$9,('6. Trigger species (at site)'!G170/('5. Trigger species (global)'!G168))&gt;=0.1),1,0)</f>
        <v>#DIV/0!</v>
      </c>
      <c r="BG165" s="3">
        <f>'5. Trigger species (global)'!C168</f>
        <v>0</v>
      </c>
      <c r="BH165" s="3" t="e">
        <f t="shared" si="18"/>
        <v>#N/A</v>
      </c>
    </row>
    <row r="166" spans="1:60" x14ac:dyDescent="0.25">
      <c r="A166" s="3" t="s">
        <v>183</v>
      </c>
      <c r="R166" s="3">
        <f>'6. Trigger species (at site)'!X171</f>
        <v>0</v>
      </c>
      <c r="S166" s="3">
        <f>IF(OR('5. Trigger species (global)'!D169=lookups!$E$43,'5. Trigger species (global)'!D169=lookups!$E$44),1,0)</f>
        <v>0</v>
      </c>
      <c r="T166" s="3">
        <f>IF('5. Trigger species (global)'!D169=lookups!$E$42,1,0)</f>
        <v>0</v>
      </c>
      <c r="U166" s="3">
        <f>IF(AND(S166=1,'5. Trigger species (global)'!$E$5=lookups!$H$3),1,0)</f>
        <v>0</v>
      </c>
      <c r="V166" s="3">
        <f>IF(AND(T166=1,'5. Trigger species (global)'!$E$5=lookups!$H$3),1,0)</f>
        <v>0</v>
      </c>
      <c r="W166" s="3" t="e">
        <f>IF(AND(S166=1,('6. Trigger species (at site)'!E171/(('5. Trigger species (global)'!I169))&gt;=0.005),'6. Trigger species (at site)'!C171&gt;4),1,0)</f>
        <v>#DIV/0!</v>
      </c>
      <c r="X166" s="28" t="e">
        <f>IF(AND(S166=1,('6. Trigger species (at site)'!F171/(('5. Trigger species (global)'!H169))&gt;=0.005),'6. Trigger species (at site)'!C171&gt;4),1,0)</f>
        <v>#DIV/0!</v>
      </c>
      <c r="Y166" s="3" t="e">
        <f>IF(AND(S166=1,('6. Trigger species (at site)'!G171/('5. Trigger species (global)'!G169)&gt;=0.005),'6. Trigger species (at site)'!C171&gt;4),1,0)</f>
        <v>#DIV/0!</v>
      </c>
      <c r="Z166" s="28" t="e">
        <f>IF(AND(T166=1,('6. Trigger species (at site)'!E171/('5. Trigger species (global)'!I169)&gt;=0.01),'6. Trigger species (at site)'!C171&gt;9),1,0)</f>
        <v>#DIV/0!</v>
      </c>
      <c r="AA166" s="28" t="e">
        <f>IF(AND(T166=1,('6. Trigger species (at site)'!F171/('5. Trigger species (global)'!H169)&gt;=0.01),'6. Trigger species (at site)'!C171&gt;9),1,0)</f>
        <v>#DIV/0!</v>
      </c>
      <c r="AB166" s="28" t="e">
        <f>IF(AND(T166=1,('6. Trigger species (at site)'!G171/('5. Trigger species (global)'!G169)&gt;=0.01),'6. Trigger species (at site)'!C171&gt;9),1,0)</f>
        <v>#DIV/0!</v>
      </c>
      <c r="AC166" s="3" t="e">
        <f>IF(AND(S166=1,('6. Trigger species (at site)'!E171/('5. Trigger species (global)'!I169)&gt;=0.001),'6. Trigger species (at site)'!C171&gt;4,'5. Trigger species (global)'!E169=lookups!$F$3),1,0)</f>
        <v>#DIV/0!</v>
      </c>
      <c r="AD166" s="28" t="e">
        <f>IF(AND(S166=1,('6. Trigger species (at site)'!F171/('5. Trigger species (global)'!H169)&gt;=0.001),'6. Trigger species (at site)'!D171&gt;4,'5. Trigger species (global)'!E169=lookups!$F$3),1,0)</f>
        <v>#DIV/0!</v>
      </c>
      <c r="AE166" s="3" t="e">
        <f>IF(AND(S166=1,('6. Trigger species (at site)'!G171/('5. Trigger species (global)'!G169)&gt;=0.001),'6. Trigger species (at site)'!C171&gt;4,'5. Trigger species (global)'!E169=lookups!$F$3),1,0)</f>
        <v>#DIV/0!</v>
      </c>
      <c r="AF166" s="28" t="e">
        <f>IF(AND(T166=1,('6. Trigger species (at site)'!E171/('5. Trigger species (global)'!I169)&gt;=0.002),'6. Trigger species (at site)'!C171&gt;9,'5. Trigger species (global)'!E169=lookups!$F$3),1,0)</f>
        <v>#DIV/0!</v>
      </c>
      <c r="AG166" s="28" t="e">
        <f>IF(AND(T166=1,('6. Trigger species (at site)'!F171/('5. Trigger species (global)'!H169)&gt;=0.002),'6. Trigger species (at site)'!D171&gt;9,'5. Trigger species (global)'!E169=lookups!$F$3),1,0)</f>
        <v>#DIV/0!</v>
      </c>
      <c r="AH166" s="28" t="e">
        <f>IF(AND(T166=1,('6. Trigger species (at site)'!G171/('5. Trigger species (global)'!G169)&gt;=0.002),'6. Trigger species (at site)'!C171&gt;9,'5. Trigger species (global)'!E169=lookups!$F$3),1,0)</f>
        <v>#DIV/0!</v>
      </c>
      <c r="AI166" s="3" t="e">
        <f>IF(AND(S166=1,('6. Trigger species (at site)'!E171/('5. Trigger species (global)'!I169)&gt;=0.95)),1,0)</f>
        <v>#DIV/0!</v>
      </c>
      <c r="AJ166" s="3" t="e">
        <f>IF(AND(S166=1,('6. Trigger species (at site)'!F171/('5. Trigger species (global)'!H169)&gt;=0.95)),1,0)</f>
        <v>#DIV/0!</v>
      </c>
      <c r="AK166" s="3" t="e">
        <f>IF(AND(S166=1,('6. Trigger species (at site)'!G171/('5. Trigger species (global)'!G169)&gt;=0.95)),1,0)</f>
        <v>#DIV/0!</v>
      </c>
      <c r="AL166" s="3" t="e">
        <f>IF(AND('6. Trigger species (at site)'!E171/('5. Trigger species (global)'!I169)&gt;=0.1,'6. Trigger species (at site)'!C171&gt;9,$R166=1),1,0)</f>
        <v>#DIV/0!</v>
      </c>
      <c r="AM166" s="3" t="e">
        <f>IF(AND('6. Trigger species (at site)'!F171/('5. Trigger species (global)'!H169)&gt;=0.1,'6. Trigger species (at site)'!D171&gt;9,$R166=1),1,0)</f>
        <v>#DIV/0!</v>
      </c>
      <c r="AN166" s="3" t="e">
        <f>IF(AND('6. Trigger species (at site)'!G171/('5. Trigger species (global)'!G169)&gt;=0.1,'6. Trigger species (at site)'!C171&gt;9,R166=1),1,0)</f>
        <v>#DIV/0!</v>
      </c>
      <c r="AO166" s="3" t="e">
        <f>IF(AND('5. Trigger species (global)'!$K169=lookups!$F$3,'6. Trigger species (at site)'!E171/('5. Trigger species (global)'!I169)&gt;=0.01,R166=1),1,0)</f>
        <v>#DIV/0!</v>
      </c>
      <c r="AP166" s="3" t="e">
        <f>IF(AND('5. Trigger species (global)'!$K169=lookups!$F$3,'6. Trigger species (at site)'!F171/('5. Trigger species (global)'!H169)&gt;=0.01,R166=1),1,0)</f>
        <v>#DIV/0!</v>
      </c>
      <c r="AQ166" s="3" t="e">
        <f>IF(AND('5. Trigger species (global)'!$K169=lookups!$F$3,'6. Trigger species (at site)'!G171/('5. Trigger species (global)'!G169)&gt;=0.01,R166=1),1,0)</f>
        <v>#DIV/0!</v>
      </c>
      <c r="AR166" s="3" t="e">
        <f>IF(AND(R166=1,BH166=$O$24,'5. Trigger species (global)'!L169=lookups!$F$3,'6. Trigger species (at site)'!E171/('5. Trigger species (global)'!I169)&gt;=0.005),1,0)</f>
        <v>#N/A</v>
      </c>
      <c r="AS166" s="3" t="e">
        <f>IF(AND(R166=1,BH166=$O$24,'5. Trigger species (global)'!L169=lookups!$F$3,'6. Trigger species (at site)'!F171/('5. Trigger species (global)'!H169)&gt;=0.005),1,0)</f>
        <v>#N/A</v>
      </c>
      <c r="AT166" s="3" t="e">
        <f>IF(AND(R166=1,BH166=$O$24,'5. Trigger species (global)'!L169=lookups!$F$3,'6. Trigger species (at site)'!G171/('5. Trigger species (global)'!G169)&gt;=0.005),1,0)</f>
        <v>#N/A</v>
      </c>
      <c r="AU166" s="3" t="e">
        <f>IF(AND('6. Trigger species (at site)'!C171&gt;=5,BH166=$O$25,'5. Trigger species (global)'!L169=lookups!$F$3),1,0)</f>
        <v>#N/A</v>
      </c>
      <c r="AV166" s="3">
        <f>IF(AND(R166=1,'6. Trigger species (at site)'!Y171=1),1,0)</f>
        <v>0</v>
      </c>
      <c r="AW166" s="3" t="e">
        <f>IF(AND('6. Trigger species (at site)'!Z171=1,'6. Trigger species (at site)'!E171/('5. Trigger species (global)'!I169)&gt;=0.01,'5. Trigger species (global)'!F169=lookups!$H$9),1,0)</f>
        <v>#DIV/0!</v>
      </c>
      <c r="AX166" s="3" t="e">
        <f>IF(AND('6. Trigger species (at site)'!Z171=1,'6. Trigger species (at site)'!F171/('5. Trigger species (global)'!H169)&gt;=0.01,'5. Trigger species (global)'!F169=lookups!$H$9),1,0)</f>
        <v>#DIV/0!</v>
      </c>
      <c r="AY166" s="3" t="e">
        <f>IF(AND('6. Trigger species (at site)'!Z171=1,'6. Trigger species (at site)'!G171/('5. Trigger species (global)'!G169)&gt;=0.01,'5. Trigger species (global)'!F169=lookups!$H$9),1,0)</f>
        <v>#DIV/0!</v>
      </c>
      <c r="AZ166" s="3">
        <f>IF(AND('6. Trigger species (at site)'!Z171=1,'6. Trigger species (at site)'!AA171=1,'5. Trigger species (global)'!F169=lookups!$H$9),1,0)</f>
        <v>0</v>
      </c>
      <c r="BA166" s="3" t="e">
        <f>IF(AND('6. Trigger species (at site)'!L171=lookups!$G$41,'6. Trigger species (at site)'!D171=lookups!$H$9,('6. Trigger species (at site)'!E171/('5. Trigger species (global)'!I169))&gt;=0.1),1,0)</f>
        <v>#DIV/0!</v>
      </c>
      <c r="BB166" s="3" t="e">
        <f>IF(AND('6. Trigger species (at site)'!L171=lookups!$G$41,'6. Trigger species (at site)'!D171=lookups!$H$9,('6. Trigger species (at site)'!F171/('5. Trigger species (global)'!H169))&gt;=0.1),1,0)</f>
        <v>#DIV/0!</v>
      </c>
      <c r="BC166" s="3" t="e">
        <f>IF(AND('6. Trigger species (at site)'!L171=lookups!$G$41,'6. Trigger species (at site)'!D171=lookups!$H$9,('6. Trigger species (at site)'!G171/('5. Trigger species (global)'!G169))&gt;=0.1),1,0)</f>
        <v>#DIV/0!</v>
      </c>
      <c r="BD166" s="3" t="e">
        <f>IF(AND('6. Trigger species (at site)'!L171=lookups!$G$42,'6. Trigger species (at site)'!D171=lookups!$H$9,('6. Trigger species (at site)'!E171/('5. Trigger species (global)'!I169))&gt;=0.1),1,0)</f>
        <v>#DIV/0!</v>
      </c>
      <c r="BE166" s="3" t="e">
        <f>IF(AND('6. Trigger species (at site)'!L171=lookups!$G$42,'6. Trigger species (at site)'!D171=lookups!$H$9,('6. Trigger species (at site)'!F171/('5. Trigger species (global)'!H169))&gt;=0.1),1,0)</f>
        <v>#DIV/0!</v>
      </c>
      <c r="BF166" s="3" t="e">
        <f>IF(AND('6. Trigger species (at site)'!L171=lookups!$G$42,'6. Trigger species (at site)'!D171=lookups!$H$9,('6. Trigger species (at site)'!G171/('5. Trigger species (global)'!G169))&gt;=0.1),1,0)</f>
        <v>#DIV/0!</v>
      </c>
      <c r="BG166" s="3">
        <f>'5. Trigger species (global)'!C169</f>
        <v>0</v>
      </c>
      <c r="BH166" s="3" t="e">
        <f t="shared" si="18"/>
        <v>#N/A</v>
      </c>
    </row>
    <row r="167" spans="1:60" x14ac:dyDescent="0.25">
      <c r="A167" s="3" t="s">
        <v>184</v>
      </c>
      <c r="R167" s="3">
        <f>'6. Trigger species (at site)'!X172</f>
        <v>0</v>
      </c>
      <c r="S167" s="3">
        <f>IF(OR('5. Trigger species (global)'!D170=lookups!$E$43,'5. Trigger species (global)'!D170=lookups!$E$44),1,0)</f>
        <v>0</v>
      </c>
      <c r="T167" s="3">
        <f>IF('5. Trigger species (global)'!D170=lookups!$E$42,1,0)</f>
        <v>0</v>
      </c>
      <c r="U167" s="3">
        <f>IF(AND(S167=1,'5. Trigger species (global)'!$E$5=lookups!$H$3),1,0)</f>
        <v>0</v>
      </c>
      <c r="V167" s="3">
        <f>IF(AND(T167=1,'5. Trigger species (global)'!$E$5=lookups!$H$3),1,0)</f>
        <v>0</v>
      </c>
      <c r="W167" s="3" t="e">
        <f>IF(AND(S167=1,('6. Trigger species (at site)'!E172/(('5. Trigger species (global)'!I170))&gt;=0.005),'6. Trigger species (at site)'!C172&gt;4),1,0)</f>
        <v>#DIV/0!</v>
      </c>
      <c r="X167" s="28" t="e">
        <f>IF(AND(S167=1,('6. Trigger species (at site)'!F172/(('5. Trigger species (global)'!H170))&gt;=0.005),'6. Trigger species (at site)'!C172&gt;4),1,0)</f>
        <v>#DIV/0!</v>
      </c>
      <c r="Y167" s="3" t="e">
        <f>IF(AND(S167=1,('6. Trigger species (at site)'!G172/('5. Trigger species (global)'!G170)&gt;=0.005),'6. Trigger species (at site)'!C172&gt;4),1,0)</f>
        <v>#DIV/0!</v>
      </c>
      <c r="Z167" s="28" t="e">
        <f>IF(AND(T167=1,('6. Trigger species (at site)'!E172/('5. Trigger species (global)'!I170)&gt;=0.01),'6. Trigger species (at site)'!C172&gt;9),1,0)</f>
        <v>#DIV/0!</v>
      </c>
      <c r="AA167" s="28" t="e">
        <f>IF(AND(T167=1,('6. Trigger species (at site)'!F172/('5. Trigger species (global)'!H170)&gt;=0.01),'6. Trigger species (at site)'!C172&gt;9),1,0)</f>
        <v>#DIV/0!</v>
      </c>
      <c r="AB167" s="28" t="e">
        <f>IF(AND(T167=1,('6. Trigger species (at site)'!G172/('5. Trigger species (global)'!G170)&gt;=0.01),'6. Trigger species (at site)'!C172&gt;9),1,0)</f>
        <v>#DIV/0!</v>
      </c>
      <c r="AC167" s="3" t="e">
        <f>IF(AND(S167=1,('6. Trigger species (at site)'!E172/('5. Trigger species (global)'!I170)&gt;=0.001),'6. Trigger species (at site)'!C172&gt;4,'5. Trigger species (global)'!E170=lookups!$F$3),1,0)</f>
        <v>#DIV/0!</v>
      </c>
      <c r="AD167" s="28" t="e">
        <f>IF(AND(S167=1,('6. Trigger species (at site)'!F172/('5. Trigger species (global)'!H170)&gt;=0.001),'6. Trigger species (at site)'!D172&gt;4,'5. Trigger species (global)'!E170=lookups!$F$3),1,0)</f>
        <v>#DIV/0!</v>
      </c>
      <c r="AE167" s="3" t="e">
        <f>IF(AND(S167=1,('6. Trigger species (at site)'!G172/('5. Trigger species (global)'!G170)&gt;=0.001),'6. Trigger species (at site)'!C172&gt;4,'5. Trigger species (global)'!E170=lookups!$F$3),1,0)</f>
        <v>#DIV/0!</v>
      </c>
      <c r="AF167" s="28" t="e">
        <f>IF(AND(T167=1,('6. Trigger species (at site)'!E172/('5. Trigger species (global)'!I170)&gt;=0.002),'6. Trigger species (at site)'!C172&gt;9,'5. Trigger species (global)'!E170=lookups!$F$3),1,0)</f>
        <v>#DIV/0!</v>
      </c>
      <c r="AG167" s="28" t="e">
        <f>IF(AND(T167=1,('6. Trigger species (at site)'!F172/('5. Trigger species (global)'!H170)&gt;=0.002),'6. Trigger species (at site)'!D172&gt;9,'5. Trigger species (global)'!E170=lookups!$F$3),1,0)</f>
        <v>#DIV/0!</v>
      </c>
      <c r="AH167" s="28" t="e">
        <f>IF(AND(T167=1,('6. Trigger species (at site)'!G172/('5. Trigger species (global)'!G170)&gt;=0.002),'6. Trigger species (at site)'!C172&gt;9,'5. Trigger species (global)'!E170=lookups!$F$3),1,0)</f>
        <v>#DIV/0!</v>
      </c>
      <c r="AI167" s="3" t="e">
        <f>IF(AND(S167=1,('6. Trigger species (at site)'!E172/('5. Trigger species (global)'!I170)&gt;=0.95)),1,0)</f>
        <v>#DIV/0!</v>
      </c>
      <c r="AJ167" s="3" t="e">
        <f>IF(AND(S167=1,('6. Trigger species (at site)'!F172/('5. Trigger species (global)'!H170)&gt;=0.95)),1,0)</f>
        <v>#DIV/0!</v>
      </c>
      <c r="AK167" s="3" t="e">
        <f>IF(AND(S167=1,('6. Trigger species (at site)'!G172/('5. Trigger species (global)'!G170)&gt;=0.95)),1,0)</f>
        <v>#DIV/0!</v>
      </c>
      <c r="AL167" s="3" t="e">
        <f>IF(AND('6. Trigger species (at site)'!E172/('5. Trigger species (global)'!I170)&gt;=0.1,'6. Trigger species (at site)'!C172&gt;9,$R167=1),1,0)</f>
        <v>#DIV/0!</v>
      </c>
      <c r="AM167" s="3" t="e">
        <f>IF(AND('6. Trigger species (at site)'!F172/('5. Trigger species (global)'!H170)&gt;=0.1,'6. Trigger species (at site)'!D172&gt;9,$R167=1),1,0)</f>
        <v>#DIV/0!</v>
      </c>
      <c r="AN167" s="3" t="e">
        <f>IF(AND('6. Trigger species (at site)'!G172/('5. Trigger species (global)'!G170)&gt;=0.1,'6. Trigger species (at site)'!C172&gt;9,R167=1),1,0)</f>
        <v>#DIV/0!</v>
      </c>
      <c r="AO167" s="3" t="e">
        <f>IF(AND('5. Trigger species (global)'!$K170=lookups!$F$3,'6. Trigger species (at site)'!E172/('5. Trigger species (global)'!I170)&gt;=0.01,R167=1),1,0)</f>
        <v>#DIV/0!</v>
      </c>
      <c r="AP167" s="3" t="e">
        <f>IF(AND('5. Trigger species (global)'!$K170=lookups!$F$3,'6. Trigger species (at site)'!F172/('5. Trigger species (global)'!H170)&gt;=0.01,R167=1),1,0)</f>
        <v>#DIV/0!</v>
      </c>
      <c r="AQ167" s="3" t="e">
        <f>IF(AND('5. Trigger species (global)'!$K170=lookups!$F$3,'6. Trigger species (at site)'!G172/('5. Trigger species (global)'!G170)&gt;=0.01,R167=1),1,0)</f>
        <v>#DIV/0!</v>
      </c>
      <c r="AR167" s="3" t="e">
        <f>IF(AND(R167=1,BH167=$O$24,'5. Trigger species (global)'!L170=lookups!$F$3,'6. Trigger species (at site)'!E172/('5. Trigger species (global)'!I170)&gt;=0.005),1,0)</f>
        <v>#N/A</v>
      </c>
      <c r="AS167" s="3" t="e">
        <f>IF(AND(R167=1,BH167=$O$24,'5. Trigger species (global)'!L170=lookups!$F$3,'6. Trigger species (at site)'!F172/('5. Trigger species (global)'!H170)&gt;=0.005),1,0)</f>
        <v>#N/A</v>
      </c>
      <c r="AT167" s="3" t="e">
        <f>IF(AND(R167=1,BH167=$O$24,'5. Trigger species (global)'!L170=lookups!$F$3,'6. Trigger species (at site)'!G172/('5. Trigger species (global)'!G170)&gt;=0.005),1,0)</f>
        <v>#N/A</v>
      </c>
      <c r="AU167" s="3" t="e">
        <f>IF(AND('6. Trigger species (at site)'!C172&gt;=5,BH167=$O$25,'5. Trigger species (global)'!L170=lookups!$F$3),1,0)</f>
        <v>#N/A</v>
      </c>
      <c r="AV167" s="3">
        <f>IF(AND(R167=1,'6. Trigger species (at site)'!Y172=1),1,0)</f>
        <v>0</v>
      </c>
      <c r="AW167" s="3" t="e">
        <f>IF(AND('6. Trigger species (at site)'!Z172=1,'6. Trigger species (at site)'!E172/('5. Trigger species (global)'!I170)&gt;=0.01,'5. Trigger species (global)'!F170=lookups!$H$9),1,0)</f>
        <v>#DIV/0!</v>
      </c>
      <c r="AX167" s="3" t="e">
        <f>IF(AND('6. Trigger species (at site)'!Z172=1,'6. Trigger species (at site)'!F172/('5. Trigger species (global)'!H170)&gt;=0.01,'5. Trigger species (global)'!F170=lookups!$H$9),1,0)</f>
        <v>#DIV/0!</v>
      </c>
      <c r="AY167" s="3" t="e">
        <f>IF(AND('6. Trigger species (at site)'!Z172=1,'6. Trigger species (at site)'!G172/('5. Trigger species (global)'!G170)&gt;=0.01,'5. Trigger species (global)'!F170=lookups!$H$9),1,0)</f>
        <v>#DIV/0!</v>
      </c>
      <c r="AZ167" s="3">
        <f>IF(AND('6. Trigger species (at site)'!Z172=1,'6. Trigger species (at site)'!AA172=1,'5. Trigger species (global)'!F170=lookups!$H$9),1,0)</f>
        <v>0</v>
      </c>
      <c r="BA167" s="3" t="e">
        <f>IF(AND('6. Trigger species (at site)'!L172=lookups!$G$41,'6. Trigger species (at site)'!D172=lookups!$H$9,('6. Trigger species (at site)'!E172/('5. Trigger species (global)'!I170))&gt;=0.1),1,0)</f>
        <v>#DIV/0!</v>
      </c>
      <c r="BB167" s="3" t="e">
        <f>IF(AND('6. Trigger species (at site)'!L172=lookups!$G$41,'6. Trigger species (at site)'!D172=lookups!$H$9,('6. Trigger species (at site)'!F172/('5. Trigger species (global)'!H170))&gt;=0.1),1,0)</f>
        <v>#DIV/0!</v>
      </c>
      <c r="BC167" s="3" t="e">
        <f>IF(AND('6. Trigger species (at site)'!L172=lookups!$G$41,'6. Trigger species (at site)'!D172=lookups!$H$9,('6. Trigger species (at site)'!G172/('5. Trigger species (global)'!G170))&gt;=0.1),1,0)</f>
        <v>#DIV/0!</v>
      </c>
      <c r="BD167" s="3" t="e">
        <f>IF(AND('6. Trigger species (at site)'!L172=lookups!$G$42,'6. Trigger species (at site)'!D172=lookups!$H$9,('6. Trigger species (at site)'!E172/('5. Trigger species (global)'!I170))&gt;=0.1),1,0)</f>
        <v>#DIV/0!</v>
      </c>
      <c r="BE167" s="3" t="e">
        <f>IF(AND('6. Trigger species (at site)'!L172=lookups!$G$42,'6. Trigger species (at site)'!D172=lookups!$H$9,('6. Trigger species (at site)'!F172/('5. Trigger species (global)'!H170))&gt;=0.1),1,0)</f>
        <v>#DIV/0!</v>
      </c>
      <c r="BF167" s="3" t="e">
        <f>IF(AND('6. Trigger species (at site)'!L172=lookups!$G$42,'6. Trigger species (at site)'!D172=lookups!$H$9,('6. Trigger species (at site)'!G172/('5. Trigger species (global)'!G170))&gt;=0.1),1,0)</f>
        <v>#DIV/0!</v>
      </c>
      <c r="BG167" s="3">
        <f>'5. Trigger species (global)'!C170</f>
        <v>0</v>
      </c>
      <c r="BH167" s="3" t="e">
        <f t="shared" si="18"/>
        <v>#N/A</v>
      </c>
    </row>
    <row r="168" spans="1:60" x14ac:dyDescent="0.25">
      <c r="A168" s="3" t="s">
        <v>185</v>
      </c>
      <c r="R168" s="3">
        <f>'6. Trigger species (at site)'!X173</f>
        <v>0</v>
      </c>
      <c r="S168" s="3">
        <f>IF(OR('5. Trigger species (global)'!D171=lookups!$E$43,'5. Trigger species (global)'!D171=lookups!$E$44),1,0)</f>
        <v>0</v>
      </c>
      <c r="T168" s="3">
        <f>IF('5. Trigger species (global)'!D171=lookups!$E$42,1,0)</f>
        <v>0</v>
      </c>
      <c r="U168" s="3">
        <f>IF(AND(S168=1,'5. Trigger species (global)'!$E$5=lookups!$H$3),1,0)</f>
        <v>0</v>
      </c>
      <c r="V168" s="3">
        <f>IF(AND(T168=1,'5. Trigger species (global)'!$E$5=lookups!$H$3),1,0)</f>
        <v>0</v>
      </c>
      <c r="W168" s="3" t="e">
        <f>IF(AND(S168=1,('6. Trigger species (at site)'!E173/(('5. Trigger species (global)'!I171))&gt;=0.005),'6. Trigger species (at site)'!C173&gt;4),1,0)</f>
        <v>#DIV/0!</v>
      </c>
      <c r="X168" s="28" t="e">
        <f>IF(AND(S168=1,('6. Trigger species (at site)'!F173/(('5. Trigger species (global)'!H171))&gt;=0.005),'6. Trigger species (at site)'!C173&gt;4),1,0)</f>
        <v>#DIV/0!</v>
      </c>
      <c r="Y168" s="3" t="e">
        <f>IF(AND(S168=1,('6. Trigger species (at site)'!G173/('5. Trigger species (global)'!G171)&gt;=0.005),'6. Trigger species (at site)'!C173&gt;4),1,0)</f>
        <v>#DIV/0!</v>
      </c>
      <c r="Z168" s="28" t="e">
        <f>IF(AND(T168=1,('6. Trigger species (at site)'!E173/('5. Trigger species (global)'!I171)&gt;=0.01),'6. Trigger species (at site)'!C173&gt;9),1,0)</f>
        <v>#DIV/0!</v>
      </c>
      <c r="AA168" s="28" t="e">
        <f>IF(AND(T168=1,('6. Trigger species (at site)'!F173/('5. Trigger species (global)'!H171)&gt;=0.01),'6. Trigger species (at site)'!C173&gt;9),1,0)</f>
        <v>#DIV/0!</v>
      </c>
      <c r="AB168" s="28" t="e">
        <f>IF(AND(T168=1,('6. Trigger species (at site)'!G173/('5. Trigger species (global)'!G171)&gt;=0.01),'6. Trigger species (at site)'!C173&gt;9),1,0)</f>
        <v>#DIV/0!</v>
      </c>
      <c r="AC168" s="3" t="e">
        <f>IF(AND(S168=1,('6. Trigger species (at site)'!E173/('5. Trigger species (global)'!I171)&gt;=0.001),'6. Trigger species (at site)'!C173&gt;4,'5. Trigger species (global)'!E171=lookups!$F$3),1,0)</f>
        <v>#DIV/0!</v>
      </c>
      <c r="AD168" s="28" t="e">
        <f>IF(AND(S168=1,('6. Trigger species (at site)'!F173/('5. Trigger species (global)'!H171)&gt;=0.001),'6. Trigger species (at site)'!D173&gt;4,'5. Trigger species (global)'!E171=lookups!$F$3),1,0)</f>
        <v>#DIV/0!</v>
      </c>
      <c r="AE168" s="3" t="e">
        <f>IF(AND(S168=1,('6. Trigger species (at site)'!G173/('5. Trigger species (global)'!G171)&gt;=0.001),'6. Trigger species (at site)'!C173&gt;4,'5. Trigger species (global)'!E171=lookups!$F$3),1,0)</f>
        <v>#DIV/0!</v>
      </c>
      <c r="AF168" s="28" t="e">
        <f>IF(AND(T168=1,('6. Trigger species (at site)'!E173/('5. Trigger species (global)'!I171)&gt;=0.002),'6. Trigger species (at site)'!C173&gt;9,'5. Trigger species (global)'!E171=lookups!$F$3),1,0)</f>
        <v>#DIV/0!</v>
      </c>
      <c r="AG168" s="28" t="e">
        <f>IF(AND(T168=1,('6. Trigger species (at site)'!F173/('5. Trigger species (global)'!H171)&gt;=0.002),'6. Trigger species (at site)'!D173&gt;9,'5. Trigger species (global)'!E171=lookups!$F$3),1,0)</f>
        <v>#DIV/0!</v>
      </c>
      <c r="AH168" s="28" t="e">
        <f>IF(AND(T168=1,('6. Trigger species (at site)'!G173/('5. Trigger species (global)'!G171)&gt;=0.002),'6. Trigger species (at site)'!C173&gt;9,'5. Trigger species (global)'!E171=lookups!$F$3),1,0)</f>
        <v>#DIV/0!</v>
      </c>
      <c r="AI168" s="3" t="e">
        <f>IF(AND(S168=1,('6. Trigger species (at site)'!E173/('5. Trigger species (global)'!I171)&gt;=0.95)),1,0)</f>
        <v>#DIV/0!</v>
      </c>
      <c r="AJ168" s="3" t="e">
        <f>IF(AND(S168=1,('6. Trigger species (at site)'!F173/('5. Trigger species (global)'!H171)&gt;=0.95)),1,0)</f>
        <v>#DIV/0!</v>
      </c>
      <c r="AK168" s="3" t="e">
        <f>IF(AND(S168=1,('6. Trigger species (at site)'!G173/('5. Trigger species (global)'!G171)&gt;=0.95)),1,0)</f>
        <v>#DIV/0!</v>
      </c>
      <c r="AL168" s="3" t="e">
        <f>IF(AND('6. Trigger species (at site)'!E173/('5. Trigger species (global)'!I171)&gt;=0.1,'6. Trigger species (at site)'!C173&gt;9,$R168=1),1,0)</f>
        <v>#DIV/0!</v>
      </c>
      <c r="AM168" s="3" t="e">
        <f>IF(AND('6. Trigger species (at site)'!F173/('5. Trigger species (global)'!H171)&gt;=0.1,'6. Trigger species (at site)'!D173&gt;9,$R168=1),1,0)</f>
        <v>#DIV/0!</v>
      </c>
      <c r="AN168" s="3" t="e">
        <f>IF(AND('6. Trigger species (at site)'!G173/('5. Trigger species (global)'!G171)&gt;=0.1,'6. Trigger species (at site)'!C173&gt;9,R168=1),1,0)</f>
        <v>#DIV/0!</v>
      </c>
      <c r="AO168" s="3" t="e">
        <f>IF(AND('5. Trigger species (global)'!$K171=lookups!$F$3,'6. Trigger species (at site)'!E173/('5. Trigger species (global)'!I171)&gt;=0.01,R168=1),1,0)</f>
        <v>#DIV/0!</v>
      </c>
      <c r="AP168" s="3" t="e">
        <f>IF(AND('5. Trigger species (global)'!$K171=lookups!$F$3,'6. Trigger species (at site)'!F173/('5. Trigger species (global)'!H171)&gt;=0.01,R168=1),1,0)</f>
        <v>#DIV/0!</v>
      </c>
      <c r="AQ168" s="3" t="e">
        <f>IF(AND('5. Trigger species (global)'!$K171=lookups!$F$3,'6. Trigger species (at site)'!G173/('5. Trigger species (global)'!G171)&gt;=0.01,R168=1),1,0)</f>
        <v>#DIV/0!</v>
      </c>
      <c r="AR168" s="3" t="e">
        <f>IF(AND(R168=1,BH168=$O$24,'5. Trigger species (global)'!L171=lookups!$F$3,'6. Trigger species (at site)'!E173/('5. Trigger species (global)'!I171)&gt;=0.005),1,0)</f>
        <v>#N/A</v>
      </c>
      <c r="AS168" s="3" t="e">
        <f>IF(AND(R168=1,BH168=$O$24,'5. Trigger species (global)'!L171=lookups!$F$3,'6. Trigger species (at site)'!F173/('5. Trigger species (global)'!H171)&gt;=0.005),1,0)</f>
        <v>#N/A</v>
      </c>
      <c r="AT168" s="3" t="e">
        <f>IF(AND(R168=1,BH168=$O$24,'5. Trigger species (global)'!L171=lookups!$F$3,'6. Trigger species (at site)'!G173/('5. Trigger species (global)'!G171)&gt;=0.005),1,0)</f>
        <v>#N/A</v>
      </c>
      <c r="AU168" s="3" t="e">
        <f>IF(AND('6. Trigger species (at site)'!C173&gt;=5,BH168=$O$25,'5. Trigger species (global)'!L171=lookups!$F$3),1,0)</f>
        <v>#N/A</v>
      </c>
      <c r="AV168" s="3">
        <f>IF(AND(R168=1,'6. Trigger species (at site)'!Y173=1),1,0)</f>
        <v>0</v>
      </c>
      <c r="AW168" s="3" t="e">
        <f>IF(AND('6. Trigger species (at site)'!Z173=1,'6. Trigger species (at site)'!E173/('5. Trigger species (global)'!I171)&gt;=0.01,'5. Trigger species (global)'!F171=lookups!$H$9),1,0)</f>
        <v>#DIV/0!</v>
      </c>
      <c r="AX168" s="3" t="e">
        <f>IF(AND('6. Trigger species (at site)'!Z173=1,'6. Trigger species (at site)'!F173/('5. Trigger species (global)'!H171)&gt;=0.01,'5. Trigger species (global)'!F171=lookups!$H$9),1,0)</f>
        <v>#DIV/0!</v>
      </c>
      <c r="AY168" s="3" t="e">
        <f>IF(AND('6. Trigger species (at site)'!Z173=1,'6. Trigger species (at site)'!G173/('5. Trigger species (global)'!G171)&gt;=0.01,'5. Trigger species (global)'!F171=lookups!$H$9),1,0)</f>
        <v>#DIV/0!</v>
      </c>
      <c r="AZ168" s="3">
        <f>IF(AND('6. Trigger species (at site)'!Z173=1,'6. Trigger species (at site)'!AA173=1,'5. Trigger species (global)'!F171=lookups!$H$9),1,0)</f>
        <v>0</v>
      </c>
      <c r="BA168" s="3" t="e">
        <f>IF(AND('6. Trigger species (at site)'!L173=lookups!$G$41,'6. Trigger species (at site)'!D173=lookups!$H$9,('6. Trigger species (at site)'!E173/('5. Trigger species (global)'!I171))&gt;=0.1),1,0)</f>
        <v>#DIV/0!</v>
      </c>
      <c r="BB168" s="3" t="e">
        <f>IF(AND('6. Trigger species (at site)'!L173=lookups!$G$41,'6. Trigger species (at site)'!D173=lookups!$H$9,('6. Trigger species (at site)'!F173/('5. Trigger species (global)'!H171))&gt;=0.1),1,0)</f>
        <v>#DIV/0!</v>
      </c>
      <c r="BC168" s="3" t="e">
        <f>IF(AND('6. Trigger species (at site)'!L173=lookups!$G$41,'6. Trigger species (at site)'!D173=lookups!$H$9,('6. Trigger species (at site)'!G173/('5. Trigger species (global)'!G171))&gt;=0.1),1,0)</f>
        <v>#DIV/0!</v>
      </c>
      <c r="BD168" s="3" t="e">
        <f>IF(AND('6. Trigger species (at site)'!L173=lookups!$G$42,'6. Trigger species (at site)'!D173=lookups!$H$9,('6. Trigger species (at site)'!E173/('5. Trigger species (global)'!I171))&gt;=0.1),1,0)</f>
        <v>#DIV/0!</v>
      </c>
      <c r="BE168" s="3" t="e">
        <f>IF(AND('6. Trigger species (at site)'!L173=lookups!$G$42,'6. Trigger species (at site)'!D173=lookups!$H$9,('6. Trigger species (at site)'!F173/('5. Trigger species (global)'!H171))&gt;=0.1),1,0)</f>
        <v>#DIV/0!</v>
      </c>
      <c r="BF168" s="3" t="e">
        <f>IF(AND('6. Trigger species (at site)'!L173=lookups!$G$42,'6. Trigger species (at site)'!D173=lookups!$H$9,('6. Trigger species (at site)'!G173/('5. Trigger species (global)'!G171))&gt;=0.1),1,0)</f>
        <v>#DIV/0!</v>
      </c>
      <c r="BG168" s="3">
        <f>'5. Trigger species (global)'!C171</f>
        <v>0</v>
      </c>
      <c r="BH168" s="3" t="e">
        <f t="shared" si="18"/>
        <v>#N/A</v>
      </c>
    </row>
    <row r="169" spans="1:60" x14ac:dyDescent="0.25">
      <c r="A169" s="3" t="s">
        <v>186</v>
      </c>
      <c r="R169" s="3">
        <f>'6. Trigger species (at site)'!X174</f>
        <v>0</v>
      </c>
      <c r="S169" s="3">
        <f>IF(OR('5. Trigger species (global)'!D172=lookups!$E$43,'5. Trigger species (global)'!D172=lookups!$E$44),1,0)</f>
        <v>0</v>
      </c>
      <c r="T169" s="3">
        <f>IF('5. Trigger species (global)'!D172=lookups!$E$42,1,0)</f>
        <v>0</v>
      </c>
      <c r="U169" s="3">
        <f>IF(AND(S169=1,'5. Trigger species (global)'!$E$5=lookups!$H$3),1,0)</f>
        <v>0</v>
      </c>
      <c r="V169" s="3">
        <f>IF(AND(T169=1,'5. Trigger species (global)'!$E$5=lookups!$H$3),1,0)</f>
        <v>0</v>
      </c>
      <c r="W169" s="3" t="e">
        <f>IF(AND(S169=1,('6. Trigger species (at site)'!E174/(('5. Trigger species (global)'!I172))&gt;=0.005),'6. Trigger species (at site)'!C174&gt;4),1,0)</f>
        <v>#DIV/0!</v>
      </c>
      <c r="X169" s="28" t="e">
        <f>IF(AND(S169=1,('6. Trigger species (at site)'!F174/(('5. Trigger species (global)'!H172))&gt;=0.005),'6. Trigger species (at site)'!C174&gt;4),1,0)</f>
        <v>#DIV/0!</v>
      </c>
      <c r="Y169" s="3" t="e">
        <f>IF(AND(S169=1,('6. Trigger species (at site)'!G174/('5. Trigger species (global)'!G172)&gt;=0.005),'6. Trigger species (at site)'!C174&gt;4),1,0)</f>
        <v>#DIV/0!</v>
      </c>
      <c r="Z169" s="28" t="e">
        <f>IF(AND(T169=1,('6. Trigger species (at site)'!E174/('5. Trigger species (global)'!I172)&gt;=0.01),'6. Trigger species (at site)'!C174&gt;9),1,0)</f>
        <v>#DIV/0!</v>
      </c>
      <c r="AA169" s="28" t="e">
        <f>IF(AND(T169=1,('6. Trigger species (at site)'!F174/('5. Trigger species (global)'!H172)&gt;=0.01),'6. Trigger species (at site)'!C174&gt;9),1,0)</f>
        <v>#DIV/0!</v>
      </c>
      <c r="AB169" s="28" t="e">
        <f>IF(AND(T169=1,('6. Trigger species (at site)'!G174/('5. Trigger species (global)'!G172)&gt;=0.01),'6. Trigger species (at site)'!C174&gt;9),1,0)</f>
        <v>#DIV/0!</v>
      </c>
      <c r="AC169" s="3" t="e">
        <f>IF(AND(S169=1,('6. Trigger species (at site)'!E174/('5. Trigger species (global)'!I172)&gt;=0.001),'6. Trigger species (at site)'!C174&gt;4,'5. Trigger species (global)'!E172=lookups!$F$3),1,0)</f>
        <v>#DIV/0!</v>
      </c>
      <c r="AD169" s="28" t="e">
        <f>IF(AND(S169=1,('6. Trigger species (at site)'!F174/('5. Trigger species (global)'!H172)&gt;=0.001),'6. Trigger species (at site)'!D174&gt;4,'5. Trigger species (global)'!E172=lookups!$F$3),1,0)</f>
        <v>#DIV/0!</v>
      </c>
      <c r="AE169" s="3" t="e">
        <f>IF(AND(S169=1,('6. Trigger species (at site)'!G174/('5. Trigger species (global)'!G172)&gt;=0.001),'6. Trigger species (at site)'!C174&gt;4,'5. Trigger species (global)'!E172=lookups!$F$3),1,0)</f>
        <v>#DIV/0!</v>
      </c>
      <c r="AF169" s="28" t="e">
        <f>IF(AND(T169=1,('6. Trigger species (at site)'!E174/('5. Trigger species (global)'!I172)&gt;=0.002),'6. Trigger species (at site)'!C174&gt;9,'5. Trigger species (global)'!E172=lookups!$F$3),1,0)</f>
        <v>#DIV/0!</v>
      </c>
      <c r="AG169" s="28" t="e">
        <f>IF(AND(T169=1,('6. Trigger species (at site)'!F174/('5. Trigger species (global)'!H172)&gt;=0.002),'6. Trigger species (at site)'!D174&gt;9,'5. Trigger species (global)'!E172=lookups!$F$3),1,0)</f>
        <v>#DIV/0!</v>
      </c>
      <c r="AH169" s="28" t="e">
        <f>IF(AND(T169=1,('6. Trigger species (at site)'!G174/('5. Trigger species (global)'!G172)&gt;=0.002),'6. Trigger species (at site)'!C174&gt;9,'5. Trigger species (global)'!E172=lookups!$F$3),1,0)</f>
        <v>#DIV/0!</v>
      </c>
      <c r="AI169" s="3" t="e">
        <f>IF(AND(S169=1,('6. Trigger species (at site)'!E174/('5. Trigger species (global)'!I172)&gt;=0.95)),1,0)</f>
        <v>#DIV/0!</v>
      </c>
      <c r="AJ169" s="3" t="e">
        <f>IF(AND(S169=1,('6. Trigger species (at site)'!F174/('5. Trigger species (global)'!H172)&gt;=0.95)),1,0)</f>
        <v>#DIV/0!</v>
      </c>
      <c r="AK169" s="3" t="e">
        <f>IF(AND(S169=1,('6. Trigger species (at site)'!G174/('5. Trigger species (global)'!G172)&gt;=0.95)),1,0)</f>
        <v>#DIV/0!</v>
      </c>
      <c r="AL169" s="3" t="e">
        <f>IF(AND('6. Trigger species (at site)'!E174/('5. Trigger species (global)'!I172)&gt;=0.1,'6. Trigger species (at site)'!C174&gt;9,$R169=1),1,0)</f>
        <v>#DIV/0!</v>
      </c>
      <c r="AM169" s="3" t="e">
        <f>IF(AND('6. Trigger species (at site)'!F174/('5. Trigger species (global)'!H172)&gt;=0.1,'6. Trigger species (at site)'!D174&gt;9,$R169=1),1,0)</f>
        <v>#DIV/0!</v>
      </c>
      <c r="AN169" s="3" t="e">
        <f>IF(AND('6. Trigger species (at site)'!G174/('5. Trigger species (global)'!G172)&gt;=0.1,'6. Trigger species (at site)'!C174&gt;9,R169=1),1,0)</f>
        <v>#DIV/0!</v>
      </c>
      <c r="AO169" s="3" t="e">
        <f>IF(AND('5. Trigger species (global)'!$K172=lookups!$F$3,'6. Trigger species (at site)'!E174/('5. Trigger species (global)'!I172)&gt;=0.01,R169=1),1,0)</f>
        <v>#DIV/0!</v>
      </c>
      <c r="AP169" s="3" t="e">
        <f>IF(AND('5. Trigger species (global)'!$K172=lookups!$F$3,'6. Trigger species (at site)'!F174/('5. Trigger species (global)'!H172)&gt;=0.01,R169=1),1,0)</f>
        <v>#DIV/0!</v>
      </c>
      <c r="AQ169" s="3" t="e">
        <f>IF(AND('5. Trigger species (global)'!$K172=lookups!$F$3,'6. Trigger species (at site)'!G174/('5. Trigger species (global)'!G172)&gt;=0.01,R169=1),1,0)</f>
        <v>#DIV/0!</v>
      </c>
      <c r="AR169" s="3" t="e">
        <f>IF(AND(R169=1,BH169=$O$24,'5. Trigger species (global)'!L172=lookups!$F$3,'6. Trigger species (at site)'!E174/('5. Trigger species (global)'!I172)&gt;=0.005),1,0)</f>
        <v>#N/A</v>
      </c>
      <c r="AS169" s="3" t="e">
        <f>IF(AND(R169=1,BH169=$O$24,'5. Trigger species (global)'!L172=lookups!$F$3,'6. Trigger species (at site)'!F174/('5. Trigger species (global)'!H172)&gt;=0.005),1,0)</f>
        <v>#N/A</v>
      </c>
      <c r="AT169" s="3" t="e">
        <f>IF(AND(R169=1,BH169=$O$24,'5. Trigger species (global)'!L172=lookups!$F$3,'6. Trigger species (at site)'!G174/('5. Trigger species (global)'!G172)&gt;=0.005),1,0)</f>
        <v>#N/A</v>
      </c>
      <c r="AU169" s="3" t="e">
        <f>IF(AND('6. Trigger species (at site)'!C174&gt;=5,BH169=$O$25,'5. Trigger species (global)'!L172=lookups!$F$3),1,0)</f>
        <v>#N/A</v>
      </c>
      <c r="AV169" s="3">
        <f>IF(AND(R169=1,'6. Trigger species (at site)'!Y174=1),1,0)</f>
        <v>0</v>
      </c>
      <c r="AW169" s="3" t="e">
        <f>IF(AND('6. Trigger species (at site)'!Z174=1,'6. Trigger species (at site)'!E174/('5. Trigger species (global)'!I172)&gt;=0.01,'5. Trigger species (global)'!F172=lookups!$H$9),1,0)</f>
        <v>#DIV/0!</v>
      </c>
      <c r="AX169" s="3" t="e">
        <f>IF(AND('6. Trigger species (at site)'!Z174=1,'6. Trigger species (at site)'!F174/('5. Trigger species (global)'!H172)&gt;=0.01,'5. Trigger species (global)'!F172=lookups!$H$9),1,0)</f>
        <v>#DIV/0!</v>
      </c>
      <c r="AY169" s="3" t="e">
        <f>IF(AND('6. Trigger species (at site)'!Z174=1,'6. Trigger species (at site)'!G174/('5. Trigger species (global)'!G172)&gt;=0.01,'5. Trigger species (global)'!F172=lookups!$H$9),1,0)</f>
        <v>#DIV/0!</v>
      </c>
      <c r="AZ169" s="3">
        <f>IF(AND('6. Trigger species (at site)'!Z174=1,'6. Trigger species (at site)'!AA174=1,'5. Trigger species (global)'!F172=lookups!$H$9),1,0)</f>
        <v>0</v>
      </c>
      <c r="BA169" s="3" t="e">
        <f>IF(AND('6. Trigger species (at site)'!L174=lookups!$G$41,'6. Trigger species (at site)'!D174=lookups!$H$9,('6. Trigger species (at site)'!E174/('5. Trigger species (global)'!I172))&gt;=0.1),1,0)</f>
        <v>#DIV/0!</v>
      </c>
      <c r="BB169" s="3" t="e">
        <f>IF(AND('6. Trigger species (at site)'!L174=lookups!$G$41,'6. Trigger species (at site)'!D174=lookups!$H$9,('6. Trigger species (at site)'!F174/('5. Trigger species (global)'!H172))&gt;=0.1),1,0)</f>
        <v>#DIV/0!</v>
      </c>
      <c r="BC169" s="3" t="e">
        <f>IF(AND('6. Trigger species (at site)'!L174=lookups!$G$41,'6. Trigger species (at site)'!D174=lookups!$H$9,('6. Trigger species (at site)'!G174/('5. Trigger species (global)'!G172))&gt;=0.1),1,0)</f>
        <v>#DIV/0!</v>
      </c>
      <c r="BD169" s="3" t="e">
        <f>IF(AND('6. Trigger species (at site)'!L174=lookups!$G$42,'6. Trigger species (at site)'!D174=lookups!$H$9,('6. Trigger species (at site)'!E174/('5. Trigger species (global)'!I172))&gt;=0.1),1,0)</f>
        <v>#DIV/0!</v>
      </c>
      <c r="BE169" s="3" t="e">
        <f>IF(AND('6. Trigger species (at site)'!L174=lookups!$G$42,'6. Trigger species (at site)'!D174=lookups!$H$9,('6. Trigger species (at site)'!F174/('5. Trigger species (global)'!H172))&gt;=0.1),1,0)</f>
        <v>#DIV/0!</v>
      </c>
      <c r="BF169" s="3" t="e">
        <f>IF(AND('6. Trigger species (at site)'!L174=lookups!$G$42,'6. Trigger species (at site)'!D174=lookups!$H$9,('6. Trigger species (at site)'!G174/('5. Trigger species (global)'!G172))&gt;=0.1),1,0)</f>
        <v>#DIV/0!</v>
      </c>
      <c r="BG169" s="3">
        <f>'5. Trigger species (global)'!C172</f>
        <v>0</v>
      </c>
      <c r="BH169" s="3" t="e">
        <f t="shared" si="18"/>
        <v>#N/A</v>
      </c>
    </row>
    <row r="170" spans="1:60" x14ac:dyDescent="0.25">
      <c r="A170" s="3" t="s">
        <v>187</v>
      </c>
      <c r="R170" s="3">
        <f>'6. Trigger species (at site)'!X175</f>
        <v>0</v>
      </c>
      <c r="S170" s="3">
        <f>IF(OR('5. Trigger species (global)'!D173=lookups!$E$43,'5. Trigger species (global)'!D173=lookups!$E$44),1,0)</f>
        <v>0</v>
      </c>
      <c r="T170" s="3">
        <f>IF('5. Trigger species (global)'!D173=lookups!$E$42,1,0)</f>
        <v>0</v>
      </c>
      <c r="U170" s="3">
        <f>IF(AND(S170=1,'5. Trigger species (global)'!$E$5=lookups!$H$3),1,0)</f>
        <v>0</v>
      </c>
      <c r="V170" s="3">
        <f>IF(AND(T170=1,'5. Trigger species (global)'!$E$5=lookups!$H$3),1,0)</f>
        <v>0</v>
      </c>
      <c r="W170" s="3" t="e">
        <f>IF(AND(S170=1,('6. Trigger species (at site)'!E175/(('5. Trigger species (global)'!I173))&gt;=0.005),'6. Trigger species (at site)'!C175&gt;4),1,0)</f>
        <v>#DIV/0!</v>
      </c>
      <c r="X170" s="28" t="e">
        <f>IF(AND(S170=1,('6. Trigger species (at site)'!F175/(('5. Trigger species (global)'!H173))&gt;=0.005),'6. Trigger species (at site)'!C175&gt;4),1,0)</f>
        <v>#DIV/0!</v>
      </c>
      <c r="Y170" s="3" t="e">
        <f>IF(AND(S170=1,('6. Trigger species (at site)'!G175/('5. Trigger species (global)'!G173)&gt;=0.005),'6. Trigger species (at site)'!C175&gt;4),1,0)</f>
        <v>#DIV/0!</v>
      </c>
      <c r="Z170" s="28" t="e">
        <f>IF(AND(T170=1,('6. Trigger species (at site)'!E175/('5. Trigger species (global)'!I173)&gt;=0.01),'6. Trigger species (at site)'!C175&gt;9),1,0)</f>
        <v>#DIV/0!</v>
      </c>
      <c r="AA170" s="28" t="e">
        <f>IF(AND(T170=1,('6. Trigger species (at site)'!F175/('5. Trigger species (global)'!H173)&gt;=0.01),'6. Trigger species (at site)'!C175&gt;9),1,0)</f>
        <v>#DIV/0!</v>
      </c>
      <c r="AB170" s="28" t="e">
        <f>IF(AND(T170=1,('6. Trigger species (at site)'!G175/('5. Trigger species (global)'!G173)&gt;=0.01),'6. Trigger species (at site)'!C175&gt;9),1,0)</f>
        <v>#DIV/0!</v>
      </c>
      <c r="AC170" s="3" t="e">
        <f>IF(AND(S170=1,('6. Trigger species (at site)'!E175/('5. Trigger species (global)'!I173)&gt;=0.001),'6. Trigger species (at site)'!C175&gt;4,'5. Trigger species (global)'!E173=lookups!$F$3),1,0)</f>
        <v>#DIV/0!</v>
      </c>
      <c r="AD170" s="28" t="e">
        <f>IF(AND(S170=1,('6. Trigger species (at site)'!F175/('5. Trigger species (global)'!H173)&gt;=0.001),'6. Trigger species (at site)'!D175&gt;4,'5. Trigger species (global)'!E173=lookups!$F$3),1,0)</f>
        <v>#DIV/0!</v>
      </c>
      <c r="AE170" s="3" t="e">
        <f>IF(AND(S170=1,('6. Trigger species (at site)'!G175/('5. Trigger species (global)'!G173)&gt;=0.001),'6. Trigger species (at site)'!C175&gt;4,'5. Trigger species (global)'!E173=lookups!$F$3),1,0)</f>
        <v>#DIV/0!</v>
      </c>
      <c r="AF170" s="28" t="e">
        <f>IF(AND(T170=1,('6. Trigger species (at site)'!E175/('5. Trigger species (global)'!I173)&gt;=0.002),'6. Trigger species (at site)'!C175&gt;9,'5. Trigger species (global)'!E173=lookups!$F$3),1,0)</f>
        <v>#DIV/0!</v>
      </c>
      <c r="AG170" s="28" t="e">
        <f>IF(AND(T170=1,('6. Trigger species (at site)'!F175/('5. Trigger species (global)'!H173)&gt;=0.002),'6. Trigger species (at site)'!D175&gt;9,'5. Trigger species (global)'!E173=lookups!$F$3),1,0)</f>
        <v>#DIV/0!</v>
      </c>
      <c r="AH170" s="28" t="e">
        <f>IF(AND(T170=1,('6. Trigger species (at site)'!G175/('5. Trigger species (global)'!G173)&gt;=0.002),'6. Trigger species (at site)'!C175&gt;9,'5. Trigger species (global)'!E173=lookups!$F$3),1,0)</f>
        <v>#DIV/0!</v>
      </c>
      <c r="AI170" s="3" t="e">
        <f>IF(AND(S170=1,('6. Trigger species (at site)'!E175/('5. Trigger species (global)'!I173)&gt;=0.95)),1,0)</f>
        <v>#DIV/0!</v>
      </c>
      <c r="AJ170" s="3" t="e">
        <f>IF(AND(S170=1,('6. Trigger species (at site)'!F175/('5. Trigger species (global)'!H173)&gt;=0.95)),1,0)</f>
        <v>#DIV/0!</v>
      </c>
      <c r="AK170" s="3" t="e">
        <f>IF(AND(S170=1,('6. Trigger species (at site)'!G175/('5. Trigger species (global)'!G173)&gt;=0.95)),1,0)</f>
        <v>#DIV/0!</v>
      </c>
      <c r="AL170" s="3" t="e">
        <f>IF(AND('6. Trigger species (at site)'!E175/('5. Trigger species (global)'!I173)&gt;=0.1,'6. Trigger species (at site)'!C175&gt;9,$R170=1),1,0)</f>
        <v>#DIV/0!</v>
      </c>
      <c r="AM170" s="3" t="e">
        <f>IF(AND('6. Trigger species (at site)'!F175/('5. Trigger species (global)'!H173)&gt;=0.1,'6. Trigger species (at site)'!D175&gt;9,$R170=1),1,0)</f>
        <v>#DIV/0!</v>
      </c>
      <c r="AN170" s="3" t="e">
        <f>IF(AND('6. Trigger species (at site)'!G175/('5. Trigger species (global)'!G173)&gt;=0.1,'6. Trigger species (at site)'!C175&gt;9,R170=1),1,0)</f>
        <v>#DIV/0!</v>
      </c>
      <c r="AO170" s="3" t="e">
        <f>IF(AND('5. Trigger species (global)'!$K173=lookups!$F$3,'6. Trigger species (at site)'!E175/('5. Trigger species (global)'!I173)&gt;=0.01,R170=1),1,0)</f>
        <v>#DIV/0!</v>
      </c>
      <c r="AP170" s="3" t="e">
        <f>IF(AND('5. Trigger species (global)'!$K173=lookups!$F$3,'6. Trigger species (at site)'!F175/('5. Trigger species (global)'!H173)&gt;=0.01,R170=1),1,0)</f>
        <v>#DIV/0!</v>
      </c>
      <c r="AQ170" s="3" t="e">
        <f>IF(AND('5. Trigger species (global)'!$K173=lookups!$F$3,'6. Trigger species (at site)'!G175/('5. Trigger species (global)'!G173)&gt;=0.01,R170=1),1,0)</f>
        <v>#DIV/0!</v>
      </c>
      <c r="AR170" s="3" t="e">
        <f>IF(AND(R170=1,BH170=$O$24,'5. Trigger species (global)'!L173=lookups!$F$3,'6. Trigger species (at site)'!E175/('5. Trigger species (global)'!I173)&gt;=0.005),1,0)</f>
        <v>#N/A</v>
      </c>
      <c r="AS170" s="3" t="e">
        <f>IF(AND(R170=1,BH170=$O$24,'5. Trigger species (global)'!L173=lookups!$F$3,'6. Trigger species (at site)'!F175/('5. Trigger species (global)'!H173)&gt;=0.005),1,0)</f>
        <v>#N/A</v>
      </c>
      <c r="AT170" s="3" t="e">
        <f>IF(AND(R170=1,BH170=$O$24,'5. Trigger species (global)'!L173=lookups!$F$3,'6. Trigger species (at site)'!G175/('5. Trigger species (global)'!G173)&gt;=0.005),1,0)</f>
        <v>#N/A</v>
      </c>
      <c r="AU170" s="3" t="e">
        <f>IF(AND('6. Trigger species (at site)'!C175&gt;=5,BH170=$O$25,'5. Trigger species (global)'!L173=lookups!$F$3),1,0)</f>
        <v>#N/A</v>
      </c>
      <c r="AV170" s="3">
        <f>IF(AND(R170=1,'6. Trigger species (at site)'!Y175=1),1,0)</f>
        <v>0</v>
      </c>
      <c r="AW170" s="3" t="e">
        <f>IF(AND('6. Trigger species (at site)'!Z175=1,'6. Trigger species (at site)'!E175/('5. Trigger species (global)'!I173)&gt;=0.01,'5. Trigger species (global)'!F173=lookups!$H$9),1,0)</f>
        <v>#DIV/0!</v>
      </c>
      <c r="AX170" s="3" t="e">
        <f>IF(AND('6. Trigger species (at site)'!Z175=1,'6. Trigger species (at site)'!F175/('5. Trigger species (global)'!H173)&gt;=0.01,'5. Trigger species (global)'!F173=lookups!$H$9),1,0)</f>
        <v>#DIV/0!</v>
      </c>
      <c r="AY170" s="3" t="e">
        <f>IF(AND('6. Trigger species (at site)'!Z175=1,'6. Trigger species (at site)'!G175/('5. Trigger species (global)'!G173)&gt;=0.01,'5. Trigger species (global)'!F173=lookups!$H$9),1,0)</f>
        <v>#DIV/0!</v>
      </c>
      <c r="AZ170" s="3">
        <f>IF(AND('6. Trigger species (at site)'!Z175=1,'6. Trigger species (at site)'!AA175=1,'5. Trigger species (global)'!F173=lookups!$H$9),1,0)</f>
        <v>0</v>
      </c>
      <c r="BA170" s="3" t="e">
        <f>IF(AND('6. Trigger species (at site)'!L175=lookups!$G$41,'6. Trigger species (at site)'!D175=lookups!$H$9,('6. Trigger species (at site)'!E175/('5. Trigger species (global)'!I173))&gt;=0.1),1,0)</f>
        <v>#DIV/0!</v>
      </c>
      <c r="BB170" s="3" t="e">
        <f>IF(AND('6. Trigger species (at site)'!L175=lookups!$G$41,'6. Trigger species (at site)'!D175=lookups!$H$9,('6. Trigger species (at site)'!F175/('5. Trigger species (global)'!H173))&gt;=0.1),1,0)</f>
        <v>#DIV/0!</v>
      </c>
      <c r="BC170" s="3" t="e">
        <f>IF(AND('6. Trigger species (at site)'!L175=lookups!$G$41,'6. Trigger species (at site)'!D175=lookups!$H$9,('6. Trigger species (at site)'!G175/('5. Trigger species (global)'!G173))&gt;=0.1),1,0)</f>
        <v>#DIV/0!</v>
      </c>
      <c r="BD170" s="3" t="e">
        <f>IF(AND('6. Trigger species (at site)'!L175=lookups!$G$42,'6. Trigger species (at site)'!D175=lookups!$H$9,('6. Trigger species (at site)'!E175/('5. Trigger species (global)'!I173))&gt;=0.1),1,0)</f>
        <v>#DIV/0!</v>
      </c>
      <c r="BE170" s="3" t="e">
        <f>IF(AND('6. Trigger species (at site)'!L175=lookups!$G$42,'6. Trigger species (at site)'!D175=lookups!$H$9,('6. Trigger species (at site)'!F175/('5. Trigger species (global)'!H173))&gt;=0.1),1,0)</f>
        <v>#DIV/0!</v>
      </c>
      <c r="BF170" s="3" t="e">
        <f>IF(AND('6. Trigger species (at site)'!L175=lookups!$G$42,'6. Trigger species (at site)'!D175=lookups!$H$9,('6. Trigger species (at site)'!G175/('5. Trigger species (global)'!G173))&gt;=0.1),1,0)</f>
        <v>#DIV/0!</v>
      </c>
      <c r="BG170" s="3">
        <f>'5. Trigger species (global)'!C173</f>
        <v>0</v>
      </c>
      <c r="BH170" s="3" t="e">
        <f t="shared" si="18"/>
        <v>#N/A</v>
      </c>
    </row>
    <row r="171" spans="1:60" x14ac:dyDescent="0.25">
      <c r="A171" s="3" t="s">
        <v>188</v>
      </c>
      <c r="R171" s="3">
        <f>'6. Trigger species (at site)'!X176</f>
        <v>0</v>
      </c>
      <c r="S171" s="3">
        <f>IF(OR('5. Trigger species (global)'!D174=lookups!$E$43,'5. Trigger species (global)'!D174=lookups!$E$44),1,0)</f>
        <v>0</v>
      </c>
      <c r="T171" s="3">
        <f>IF('5. Trigger species (global)'!D174=lookups!$E$42,1,0)</f>
        <v>0</v>
      </c>
      <c r="U171" s="3">
        <f>IF(AND(S171=1,'5. Trigger species (global)'!$E$5=lookups!$H$3),1,0)</f>
        <v>0</v>
      </c>
      <c r="V171" s="3">
        <f>IF(AND(T171=1,'5. Trigger species (global)'!$E$5=lookups!$H$3),1,0)</f>
        <v>0</v>
      </c>
      <c r="W171" s="3" t="e">
        <f>IF(AND(S171=1,('6. Trigger species (at site)'!E176/(('5. Trigger species (global)'!I174))&gt;=0.005),'6. Trigger species (at site)'!C176&gt;4),1,0)</f>
        <v>#DIV/0!</v>
      </c>
      <c r="X171" s="28" t="e">
        <f>IF(AND(S171=1,('6. Trigger species (at site)'!F176/(('5. Trigger species (global)'!H174))&gt;=0.005),'6. Trigger species (at site)'!C176&gt;4),1,0)</f>
        <v>#DIV/0!</v>
      </c>
      <c r="Y171" s="3" t="e">
        <f>IF(AND(S171=1,('6. Trigger species (at site)'!G176/('5. Trigger species (global)'!G174)&gt;=0.005),'6. Trigger species (at site)'!C176&gt;4),1,0)</f>
        <v>#DIV/0!</v>
      </c>
      <c r="Z171" s="28" t="e">
        <f>IF(AND(T171=1,('6. Trigger species (at site)'!E176/('5. Trigger species (global)'!I174)&gt;=0.01),'6. Trigger species (at site)'!C176&gt;9),1,0)</f>
        <v>#DIV/0!</v>
      </c>
      <c r="AA171" s="28" t="e">
        <f>IF(AND(T171=1,('6. Trigger species (at site)'!F176/('5. Trigger species (global)'!H174)&gt;=0.01),'6. Trigger species (at site)'!C176&gt;9),1,0)</f>
        <v>#DIV/0!</v>
      </c>
      <c r="AB171" s="28" t="e">
        <f>IF(AND(T171=1,('6. Trigger species (at site)'!G176/('5. Trigger species (global)'!G174)&gt;=0.01),'6. Trigger species (at site)'!C176&gt;9),1,0)</f>
        <v>#DIV/0!</v>
      </c>
      <c r="AC171" s="3" t="e">
        <f>IF(AND(S171=1,('6. Trigger species (at site)'!E176/('5. Trigger species (global)'!I174)&gt;=0.001),'6. Trigger species (at site)'!C176&gt;4,'5. Trigger species (global)'!E174=lookups!$F$3),1,0)</f>
        <v>#DIV/0!</v>
      </c>
      <c r="AD171" s="28" t="e">
        <f>IF(AND(S171=1,('6. Trigger species (at site)'!F176/('5. Trigger species (global)'!H174)&gt;=0.001),'6. Trigger species (at site)'!D176&gt;4,'5. Trigger species (global)'!E174=lookups!$F$3),1,0)</f>
        <v>#DIV/0!</v>
      </c>
      <c r="AE171" s="3" t="e">
        <f>IF(AND(S171=1,('6. Trigger species (at site)'!G176/('5. Trigger species (global)'!G174)&gt;=0.001),'6. Trigger species (at site)'!C176&gt;4,'5. Trigger species (global)'!E174=lookups!$F$3),1,0)</f>
        <v>#DIV/0!</v>
      </c>
      <c r="AF171" s="28" t="e">
        <f>IF(AND(T171=1,('6. Trigger species (at site)'!E176/('5. Trigger species (global)'!I174)&gt;=0.002),'6. Trigger species (at site)'!C176&gt;9,'5. Trigger species (global)'!E174=lookups!$F$3),1,0)</f>
        <v>#DIV/0!</v>
      </c>
      <c r="AG171" s="28" t="e">
        <f>IF(AND(T171=1,('6. Trigger species (at site)'!F176/('5. Trigger species (global)'!H174)&gt;=0.002),'6. Trigger species (at site)'!D176&gt;9,'5. Trigger species (global)'!E174=lookups!$F$3),1,0)</f>
        <v>#DIV/0!</v>
      </c>
      <c r="AH171" s="28" t="e">
        <f>IF(AND(T171=1,('6. Trigger species (at site)'!G176/('5. Trigger species (global)'!G174)&gt;=0.002),'6. Trigger species (at site)'!C176&gt;9,'5. Trigger species (global)'!E174=lookups!$F$3),1,0)</f>
        <v>#DIV/0!</v>
      </c>
      <c r="AI171" s="3" t="e">
        <f>IF(AND(S171=1,('6. Trigger species (at site)'!E176/('5. Trigger species (global)'!I174)&gt;=0.95)),1,0)</f>
        <v>#DIV/0!</v>
      </c>
      <c r="AJ171" s="3" t="e">
        <f>IF(AND(S171=1,('6. Trigger species (at site)'!F176/('5. Trigger species (global)'!H174)&gt;=0.95)),1,0)</f>
        <v>#DIV/0!</v>
      </c>
      <c r="AK171" s="3" t="e">
        <f>IF(AND(S171=1,('6. Trigger species (at site)'!G176/('5. Trigger species (global)'!G174)&gt;=0.95)),1,0)</f>
        <v>#DIV/0!</v>
      </c>
      <c r="AL171" s="3" t="e">
        <f>IF(AND('6. Trigger species (at site)'!E176/('5. Trigger species (global)'!I174)&gt;=0.1,'6. Trigger species (at site)'!C176&gt;9,$R171=1),1,0)</f>
        <v>#DIV/0!</v>
      </c>
      <c r="AM171" s="3" t="e">
        <f>IF(AND('6. Trigger species (at site)'!F176/('5. Trigger species (global)'!H174)&gt;=0.1,'6. Trigger species (at site)'!D176&gt;9,$R171=1),1,0)</f>
        <v>#DIV/0!</v>
      </c>
      <c r="AN171" s="3" t="e">
        <f>IF(AND('6. Trigger species (at site)'!G176/('5. Trigger species (global)'!G174)&gt;=0.1,'6. Trigger species (at site)'!C176&gt;9,R171=1),1,0)</f>
        <v>#DIV/0!</v>
      </c>
      <c r="AO171" s="3" t="e">
        <f>IF(AND('5. Trigger species (global)'!$K174=lookups!$F$3,'6. Trigger species (at site)'!E176/('5. Trigger species (global)'!I174)&gt;=0.01,R171=1),1,0)</f>
        <v>#DIV/0!</v>
      </c>
      <c r="AP171" s="3" t="e">
        <f>IF(AND('5. Trigger species (global)'!$K174=lookups!$F$3,'6. Trigger species (at site)'!F176/('5. Trigger species (global)'!H174)&gt;=0.01,R171=1),1,0)</f>
        <v>#DIV/0!</v>
      </c>
      <c r="AQ171" s="3" t="e">
        <f>IF(AND('5. Trigger species (global)'!$K174=lookups!$F$3,'6. Trigger species (at site)'!G176/('5. Trigger species (global)'!G174)&gt;=0.01,R171=1),1,0)</f>
        <v>#DIV/0!</v>
      </c>
      <c r="AR171" s="3" t="e">
        <f>IF(AND(R171=1,BH171=$O$24,'5. Trigger species (global)'!L174=lookups!$F$3,'6. Trigger species (at site)'!E176/('5. Trigger species (global)'!I174)&gt;=0.005),1,0)</f>
        <v>#N/A</v>
      </c>
      <c r="AS171" s="3" t="e">
        <f>IF(AND(R171=1,BH171=$O$24,'5. Trigger species (global)'!L174=lookups!$F$3,'6. Trigger species (at site)'!F176/('5. Trigger species (global)'!H174)&gt;=0.005),1,0)</f>
        <v>#N/A</v>
      </c>
      <c r="AT171" s="3" t="e">
        <f>IF(AND(R171=1,BH171=$O$24,'5. Trigger species (global)'!L174=lookups!$F$3,'6. Trigger species (at site)'!G176/('5. Trigger species (global)'!G174)&gt;=0.005),1,0)</f>
        <v>#N/A</v>
      </c>
      <c r="AU171" s="3" t="e">
        <f>IF(AND('6. Trigger species (at site)'!C176&gt;=5,BH171=$O$25,'5. Trigger species (global)'!L174=lookups!$F$3),1,0)</f>
        <v>#N/A</v>
      </c>
      <c r="AV171" s="3">
        <f>IF(AND(R171=1,'6. Trigger species (at site)'!Y176=1),1,0)</f>
        <v>0</v>
      </c>
      <c r="AW171" s="3" t="e">
        <f>IF(AND('6. Trigger species (at site)'!Z176=1,'6. Trigger species (at site)'!E176/('5. Trigger species (global)'!I174)&gt;=0.01,'5. Trigger species (global)'!F174=lookups!$H$9),1,0)</f>
        <v>#DIV/0!</v>
      </c>
      <c r="AX171" s="3" t="e">
        <f>IF(AND('6. Trigger species (at site)'!Z176=1,'6. Trigger species (at site)'!F176/('5. Trigger species (global)'!H174)&gt;=0.01,'5. Trigger species (global)'!F174=lookups!$H$9),1,0)</f>
        <v>#DIV/0!</v>
      </c>
      <c r="AY171" s="3" t="e">
        <f>IF(AND('6. Trigger species (at site)'!Z176=1,'6. Trigger species (at site)'!G176/('5. Trigger species (global)'!G174)&gt;=0.01,'5. Trigger species (global)'!F174=lookups!$H$9),1,0)</f>
        <v>#DIV/0!</v>
      </c>
      <c r="AZ171" s="3">
        <f>IF(AND('6. Trigger species (at site)'!Z176=1,'6. Trigger species (at site)'!AA176=1,'5. Trigger species (global)'!F174=lookups!$H$9),1,0)</f>
        <v>0</v>
      </c>
      <c r="BA171" s="3" t="e">
        <f>IF(AND('6. Trigger species (at site)'!L176=lookups!$G$41,'6. Trigger species (at site)'!D176=lookups!$H$9,('6. Trigger species (at site)'!E176/('5. Trigger species (global)'!I174))&gt;=0.1),1,0)</f>
        <v>#DIV/0!</v>
      </c>
      <c r="BB171" s="3" t="e">
        <f>IF(AND('6. Trigger species (at site)'!L176=lookups!$G$41,'6. Trigger species (at site)'!D176=lookups!$H$9,('6. Trigger species (at site)'!F176/('5. Trigger species (global)'!H174))&gt;=0.1),1,0)</f>
        <v>#DIV/0!</v>
      </c>
      <c r="BC171" s="3" t="e">
        <f>IF(AND('6. Trigger species (at site)'!L176=lookups!$G$41,'6. Trigger species (at site)'!D176=lookups!$H$9,('6. Trigger species (at site)'!G176/('5. Trigger species (global)'!G174))&gt;=0.1),1,0)</f>
        <v>#DIV/0!</v>
      </c>
      <c r="BD171" s="3" t="e">
        <f>IF(AND('6. Trigger species (at site)'!L176=lookups!$G$42,'6. Trigger species (at site)'!D176=lookups!$H$9,('6. Trigger species (at site)'!E176/('5. Trigger species (global)'!I174))&gt;=0.1),1,0)</f>
        <v>#DIV/0!</v>
      </c>
      <c r="BE171" s="3" t="e">
        <f>IF(AND('6. Trigger species (at site)'!L176=lookups!$G$42,'6. Trigger species (at site)'!D176=lookups!$H$9,('6. Trigger species (at site)'!F176/('5. Trigger species (global)'!H174))&gt;=0.1),1,0)</f>
        <v>#DIV/0!</v>
      </c>
      <c r="BF171" s="3" t="e">
        <f>IF(AND('6. Trigger species (at site)'!L176=lookups!$G$42,'6. Trigger species (at site)'!D176=lookups!$H$9,('6. Trigger species (at site)'!G176/('5. Trigger species (global)'!G174))&gt;=0.1),1,0)</f>
        <v>#DIV/0!</v>
      </c>
      <c r="BG171" s="3">
        <f>'5. Trigger species (global)'!C174</f>
        <v>0</v>
      </c>
      <c r="BH171" s="3" t="e">
        <f t="shared" si="18"/>
        <v>#N/A</v>
      </c>
    </row>
    <row r="172" spans="1:60" x14ac:dyDescent="0.25">
      <c r="A172" s="3" t="s">
        <v>189</v>
      </c>
      <c r="R172" s="3">
        <f>'6. Trigger species (at site)'!X177</f>
        <v>0</v>
      </c>
      <c r="S172" s="3">
        <f>IF(OR('5. Trigger species (global)'!D175=lookups!$E$43,'5. Trigger species (global)'!D175=lookups!$E$44),1,0)</f>
        <v>0</v>
      </c>
      <c r="T172" s="3">
        <f>IF('5. Trigger species (global)'!D175=lookups!$E$42,1,0)</f>
        <v>0</v>
      </c>
      <c r="U172" s="3">
        <f>IF(AND(S172=1,'5. Trigger species (global)'!$E$5=lookups!$H$3),1,0)</f>
        <v>0</v>
      </c>
      <c r="V172" s="3">
        <f>IF(AND(T172=1,'5. Trigger species (global)'!$E$5=lookups!$H$3),1,0)</f>
        <v>0</v>
      </c>
      <c r="W172" s="3" t="e">
        <f>IF(AND(S172=1,('6. Trigger species (at site)'!E177/(('5. Trigger species (global)'!I175))&gt;=0.005),'6. Trigger species (at site)'!C177&gt;4),1,0)</f>
        <v>#DIV/0!</v>
      </c>
      <c r="X172" s="28" t="e">
        <f>IF(AND(S172=1,('6. Trigger species (at site)'!F177/(('5. Trigger species (global)'!H175))&gt;=0.005),'6. Trigger species (at site)'!C177&gt;4),1,0)</f>
        <v>#DIV/0!</v>
      </c>
      <c r="Y172" s="3" t="e">
        <f>IF(AND(S172=1,('6. Trigger species (at site)'!G177/('5. Trigger species (global)'!G175)&gt;=0.005),'6. Trigger species (at site)'!C177&gt;4),1,0)</f>
        <v>#DIV/0!</v>
      </c>
      <c r="Z172" s="28" t="e">
        <f>IF(AND(T172=1,('6. Trigger species (at site)'!E177/('5. Trigger species (global)'!I175)&gt;=0.01),'6. Trigger species (at site)'!C177&gt;9),1,0)</f>
        <v>#DIV/0!</v>
      </c>
      <c r="AA172" s="28" t="e">
        <f>IF(AND(T172=1,('6. Trigger species (at site)'!F177/('5. Trigger species (global)'!H175)&gt;=0.01),'6. Trigger species (at site)'!C177&gt;9),1,0)</f>
        <v>#DIV/0!</v>
      </c>
      <c r="AB172" s="28" t="e">
        <f>IF(AND(T172=1,('6. Trigger species (at site)'!G177/('5. Trigger species (global)'!G175)&gt;=0.01),'6. Trigger species (at site)'!C177&gt;9),1,0)</f>
        <v>#DIV/0!</v>
      </c>
      <c r="AC172" s="3" t="e">
        <f>IF(AND(S172=1,('6. Trigger species (at site)'!E177/('5. Trigger species (global)'!I175)&gt;=0.001),'6. Trigger species (at site)'!C177&gt;4,'5. Trigger species (global)'!E175=lookups!$F$3),1,0)</f>
        <v>#DIV/0!</v>
      </c>
      <c r="AD172" s="28" t="e">
        <f>IF(AND(S172=1,('6. Trigger species (at site)'!F177/('5. Trigger species (global)'!H175)&gt;=0.001),'6. Trigger species (at site)'!D177&gt;4,'5. Trigger species (global)'!E175=lookups!$F$3),1,0)</f>
        <v>#DIV/0!</v>
      </c>
      <c r="AE172" s="3" t="e">
        <f>IF(AND(S172=1,('6. Trigger species (at site)'!G177/('5. Trigger species (global)'!G175)&gt;=0.001),'6. Trigger species (at site)'!C177&gt;4,'5. Trigger species (global)'!E175=lookups!$F$3),1,0)</f>
        <v>#DIV/0!</v>
      </c>
      <c r="AF172" s="28" t="e">
        <f>IF(AND(T172=1,('6. Trigger species (at site)'!E177/('5. Trigger species (global)'!I175)&gt;=0.002),'6. Trigger species (at site)'!C177&gt;9,'5. Trigger species (global)'!E175=lookups!$F$3),1,0)</f>
        <v>#DIV/0!</v>
      </c>
      <c r="AG172" s="28" t="e">
        <f>IF(AND(T172=1,('6. Trigger species (at site)'!F177/('5. Trigger species (global)'!H175)&gt;=0.002),'6. Trigger species (at site)'!D177&gt;9,'5. Trigger species (global)'!E175=lookups!$F$3),1,0)</f>
        <v>#DIV/0!</v>
      </c>
      <c r="AH172" s="28" t="e">
        <f>IF(AND(T172=1,('6. Trigger species (at site)'!G177/('5. Trigger species (global)'!G175)&gt;=0.002),'6. Trigger species (at site)'!C177&gt;9,'5. Trigger species (global)'!E175=lookups!$F$3),1,0)</f>
        <v>#DIV/0!</v>
      </c>
      <c r="AI172" s="3" t="e">
        <f>IF(AND(S172=1,('6. Trigger species (at site)'!E177/('5. Trigger species (global)'!I175)&gt;=0.95)),1,0)</f>
        <v>#DIV/0!</v>
      </c>
      <c r="AJ172" s="3" t="e">
        <f>IF(AND(S172=1,('6. Trigger species (at site)'!F177/('5. Trigger species (global)'!H175)&gt;=0.95)),1,0)</f>
        <v>#DIV/0!</v>
      </c>
      <c r="AK172" s="3" t="e">
        <f>IF(AND(S172=1,('6. Trigger species (at site)'!G177/('5. Trigger species (global)'!G175)&gt;=0.95)),1,0)</f>
        <v>#DIV/0!</v>
      </c>
      <c r="AL172" s="3" t="e">
        <f>IF(AND('6. Trigger species (at site)'!E177/('5. Trigger species (global)'!I175)&gt;=0.1,'6. Trigger species (at site)'!C177&gt;9,$R172=1),1,0)</f>
        <v>#DIV/0!</v>
      </c>
      <c r="AM172" s="3" t="e">
        <f>IF(AND('6. Trigger species (at site)'!F177/('5. Trigger species (global)'!H175)&gt;=0.1,'6. Trigger species (at site)'!D177&gt;9,$R172=1),1,0)</f>
        <v>#DIV/0!</v>
      </c>
      <c r="AN172" s="3" t="e">
        <f>IF(AND('6. Trigger species (at site)'!G177/('5. Trigger species (global)'!G175)&gt;=0.1,'6. Trigger species (at site)'!C177&gt;9,R172=1),1,0)</f>
        <v>#DIV/0!</v>
      </c>
      <c r="AO172" s="3" t="e">
        <f>IF(AND('5. Trigger species (global)'!$K175=lookups!$F$3,'6. Trigger species (at site)'!E177/('5. Trigger species (global)'!I175)&gt;=0.01,R172=1),1,0)</f>
        <v>#DIV/0!</v>
      </c>
      <c r="AP172" s="3" t="e">
        <f>IF(AND('5. Trigger species (global)'!$K175=lookups!$F$3,'6. Trigger species (at site)'!F177/('5. Trigger species (global)'!H175)&gt;=0.01,R172=1),1,0)</f>
        <v>#DIV/0!</v>
      </c>
      <c r="AQ172" s="3" t="e">
        <f>IF(AND('5. Trigger species (global)'!$K175=lookups!$F$3,'6. Trigger species (at site)'!G177/('5. Trigger species (global)'!G175)&gt;=0.01,R172=1),1,0)</f>
        <v>#DIV/0!</v>
      </c>
      <c r="AR172" s="3" t="e">
        <f>IF(AND(R172=1,BH172=$O$24,'5. Trigger species (global)'!L175=lookups!$F$3,'6. Trigger species (at site)'!E177/('5. Trigger species (global)'!I175)&gt;=0.005),1,0)</f>
        <v>#N/A</v>
      </c>
      <c r="AS172" s="3" t="e">
        <f>IF(AND(R172=1,BH172=$O$24,'5. Trigger species (global)'!L175=lookups!$F$3,'6. Trigger species (at site)'!F177/('5. Trigger species (global)'!H175)&gt;=0.005),1,0)</f>
        <v>#N/A</v>
      </c>
      <c r="AT172" s="3" t="e">
        <f>IF(AND(R172=1,BH172=$O$24,'5. Trigger species (global)'!L175=lookups!$F$3,'6. Trigger species (at site)'!G177/('5. Trigger species (global)'!G175)&gt;=0.005),1,0)</f>
        <v>#N/A</v>
      </c>
      <c r="AU172" s="3" t="e">
        <f>IF(AND('6. Trigger species (at site)'!C177&gt;=5,BH172=$O$25,'5. Trigger species (global)'!L175=lookups!$F$3),1,0)</f>
        <v>#N/A</v>
      </c>
      <c r="AV172" s="3">
        <f>IF(AND(R172=1,'6. Trigger species (at site)'!Y177=1),1,0)</f>
        <v>0</v>
      </c>
      <c r="AW172" s="3" t="e">
        <f>IF(AND('6. Trigger species (at site)'!Z177=1,'6. Trigger species (at site)'!E177/('5. Trigger species (global)'!I175)&gt;=0.01,'5. Trigger species (global)'!F175=lookups!$H$9),1,0)</f>
        <v>#DIV/0!</v>
      </c>
      <c r="AX172" s="3" t="e">
        <f>IF(AND('6. Trigger species (at site)'!Z177=1,'6. Trigger species (at site)'!F177/('5. Trigger species (global)'!H175)&gt;=0.01,'5. Trigger species (global)'!F175=lookups!$H$9),1,0)</f>
        <v>#DIV/0!</v>
      </c>
      <c r="AY172" s="3" t="e">
        <f>IF(AND('6. Trigger species (at site)'!Z177=1,'6. Trigger species (at site)'!G177/('5. Trigger species (global)'!G175)&gt;=0.01,'5. Trigger species (global)'!F175=lookups!$H$9),1,0)</f>
        <v>#DIV/0!</v>
      </c>
      <c r="AZ172" s="3">
        <f>IF(AND('6. Trigger species (at site)'!Z177=1,'6. Trigger species (at site)'!AA177=1,'5. Trigger species (global)'!F175=lookups!$H$9),1,0)</f>
        <v>0</v>
      </c>
      <c r="BA172" s="3" t="e">
        <f>IF(AND('6. Trigger species (at site)'!L177=lookups!$G$41,'6. Trigger species (at site)'!D177=lookups!$H$9,('6. Trigger species (at site)'!E177/('5. Trigger species (global)'!I175))&gt;=0.1),1,0)</f>
        <v>#DIV/0!</v>
      </c>
      <c r="BB172" s="3" t="e">
        <f>IF(AND('6. Trigger species (at site)'!L177=lookups!$G$41,'6. Trigger species (at site)'!D177=lookups!$H$9,('6. Trigger species (at site)'!F177/('5. Trigger species (global)'!H175))&gt;=0.1),1,0)</f>
        <v>#DIV/0!</v>
      </c>
      <c r="BC172" s="3" t="e">
        <f>IF(AND('6. Trigger species (at site)'!L177=lookups!$G$41,'6. Trigger species (at site)'!D177=lookups!$H$9,('6. Trigger species (at site)'!G177/('5. Trigger species (global)'!G175))&gt;=0.1),1,0)</f>
        <v>#DIV/0!</v>
      </c>
      <c r="BD172" s="3" t="e">
        <f>IF(AND('6. Trigger species (at site)'!L177=lookups!$G$42,'6. Trigger species (at site)'!D177=lookups!$H$9,('6. Trigger species (at site)'!E177/('5. Trigger species (global)'!I175))&gt;=0.1),1,0)</f>
        <v>#DIV/0!</v>
      </c>
      <c r="BE172" s="3" t="e">
        <f>IF(AND('6. Trigger species (at site)'!L177=lookups!$G$42,'6. Trigger species (at site)'!D177=lookups!$H$9,('6. Trigger species (at site)'!F177/('5. Trigger species (global)'!H175))&gt;=0.1),1,0)</f>
        <v>#DIV/0!</v>
      </c>
      <c r="BF172" s="3" t="e">
        <f>IF(AND('6. Trigger species (at site)'!L177=lookups!$G$42,'6. Trigger species (at site)'!D177=lookups!$H$9,('6. Trigger species (at site)'!G177/('5. Trigger species (global)'!G175))&gt;=0.1),1,0)</f>
        <v>#DIV/0!</v>
      </c>
      <c r="BG172" s="3">
        <f>'5. Trigger species (global)'!C175</f>
        <v>0</v>
      </c>
      <c r="BH172" s="3" t="e">
        <f t="shared" si="18"/>
        <v>#N/A</v>
      </c>
    </row>
    <row r="173" spans="1:60" x14ac:dyDescent="0.25">
      <c r="A173" s="3" t="s">
        <v>190</v>
      </c>
      <c r="R173" s="3">
        <f>'6. Trigger species (at site)'!X178</f>
        <v>0</v>
      </c>
      <c r="S173" s="3">
        <f>IF(OR('5. Trigger species (global)'!D176=lookups!$E$43,'5. Trigger species (global)'!D176=lookups!$E$44),1,0)</f>
        <v>0</v>
      </c>
      <c r="T173" s="3">
        <f>IF('5. Trigger species (global)'!D176=lookups!$E$42,1,0)</f>
        <v>0</v>
      </c>
      <c r="U173" s="3">
        <f>IF(AND(S173=1,'5. Trigger species (global)'!$E$5=lookups!$H$3),1,0)</f>
        <v>0</v>
      </c>
      <c r="V173" s="3">
        <f>IF(AND(T173=1,'5. Trigger species (global)'!$E$5=lookups!$H$3),1,0)</f>
        <v>0</v>
      </c>
      <c r="W173" s="3" t="e">
        <f>IF(AND(S173=1,('6. Trigger species (at site)'!E178/(('5. Trigger species (global)'!I176))&gt;=0.005),'6. Trigger species (at site)'!C178&gt;4),1,0)</f>
        <v>#DIV/0!</v>
      </c>
      <c r="X173" s="28" t="e">
        <f>IF(AND(S173=1,('6. Trigger species (at site)'!F178/(('5. Trigger species (global)'!H176))&gt;=0.005),'6. Trigger species (at site)'!C178&gt;4),1,0)</f>
        <v>#DIV/0!</v>
      </c>
      <c r="Y173" s="3" t="e">
        <f>IF(AND(S173=1,('6. Trigger species (at site)'!G178/('5. Trigger species (global)'!G176)&gt;=0.005),'6. Trigger species (at site)'!C178&gt;4),1,0)</f>
        <v>#DIV/0!</v>
      </c>
      <c r="Z173" s="28" t="e">
        <f>IF(AND(T173=1,('6. Trigger species (at site)'!E178/('5. Trigger species (global)'!I176)&gt;=0.01),'6. Trigger species (at site)'!C178&gt;9),1,0)</f>
        <v>#DIV/0!</v>
      </c>
      <c r="AA173" s="28" t="e">
        <f>IF(AND(T173=1,('6. Trigger species (at site)'!F178/('5. Trigger species (global)'!H176)&gt;=0.01),'6. Trigger species (at site)'!C178&gt;9),1,0)</f>
        <v>#DIV/0!</v>
      </c>
      <c r="AB173" s="28" t="e">
        <f>IF(AND(T173=1,('6. Trigger species (at site)'!G178/('5. Trigger species (global)'!G176)&gt;=0.01),'6. Trigger species (at site)'!C178&gt;9),1,0)</f>
        <v>#DIV/0!</v>
      </c>
      <c r="AC173" s="3" t="e">
        <f>IF(AND(S173=1,('6. Trigger species (at site)'!E178/('5. Trigger species (global)'!I176)&gt;=0.001),'6. Trigger species (at site)'!C178&gt;4,'5. Trigger species (global)'!E176=lookups!$F$3),1,0)</f>
        <v>#DIV/0!</v>
      </c>
      <c r="AD173" s="28" t="e">
        <f>IF(AND(S173=1,('6. Trigger species (at site)'!F178/('5. Trigger species (global)'!H176)&gt;=0.001),'6. Trigger species (at site)'!D178&gt;4,'5. Trigger species (global)'!E176=lookups!$F$3),1,0)</f>
        <v>#DIV/0!</v>
      </c>
      <c r="AE173" s="3" t="e">
        <f>IF(AND(S173=1,('6. Trigger species (at site)'!G178/('5. Trigger species (global)'!G176)&gt;=0.001),'6. Trigger species (at site)'!C178&gt;4,'5. Trigger species (global)'!E176=lookups!$F$3),1,0)</f>
        <v>#DIV/0!</v>
      </c>
      <c r="AF173" s="28" t="e">
        <f>IF(AND(T173=1,('6. Trigger species (at site)'!E178/('5. Trigger species (global)'!I176)&gt;=0.002),'6. Trigger species (at site)'!C178&gt;9,'5. Trigger species (global)'!E176=lookups!$F$3),1,0)</f>
        <v>#DIV/0!</v>
      </c>
      <c r="AG173" s="28" t="e">
        <f>IF(AND(T173=1,('6. Trigger species (at site)'!F178/('5. Trigger species (global)'!H176)&gt;=0.002),'6. Trigger species (at site)'!D178&gt;9,'5. Trigger species (global)'!E176=lookups!$F$3),1,0)</f>
        <v>#DIV/0!</v>
      </c>
      <c r="AH173" s="28" t="e">
        <f>IF(AND(T173=1,('6. Trigger species (at site)'!G178/('5. Trigger species (global)'!G176)&gt;=0.002),'6. Trigger species (at site)'!C178&gt;9,'5. Trigger species (global)'!E176=lookups!$F$3),1,0)</f>
        <v>#DIV/0!</v>
      </c>
      <c r="AI173" s="3" t="e">
        <f>IF(AND(S173=1,('6. Trigger species (at site)'!E178/('5. Trigger species (global)'!I176)&gt;=0.95)),1,0)</f>
        <v>#DIV/0!</v>
      </c>
      <c r="AJ173" s="3" t="e">
        <f>IF(AND(S173=1,('6. Trigger species (at site)'!F178/('5. Trigger species (global)'!H176)&gt;=0.95)),1,0)</f>
        <v>#DIV/0!</v>
      </c>
      <c r="AK173" s="3" t="e">
        <f>IF(AND(S173=1,('6. Trigger species (at site)'!G178/('5. Trigger species (global)'!G176)&gt;=0.95)),1,0)</f>
        <v>#DIV/0!</v>
      </c>
      <c r="AL173" s="3" t="e">
        <f>IF(AND('6. Trigger species (at site)'!E178/('5. Trigger species (global)'!I176)&gt;=0.1,'6. Trigger species (at site)'!C178&gt;9,$R173=1),1,0)</f>
        <v>#DIV/0!</v>
      </c>
      <c r="AM173" s="3" t="e">
        <f>IF(AND('6. Trigger species (at site)'!F178/('5. Trigger species (global)'!H176)&gt;=0.1,'6. Trigger species (at site)'!D178&gt;9,$R173=1),1,0)</f>
        <v>#DIV/0!</v>
      </c>
      <c r="AN173" s="3" t="e">
        <f>IF(AND('6. Trigger species (at site)'!G178/('5. Trigger species (global)'!G176)&gt;=0.1,'6. Trigger species (at site)'!C178&gt;9,R173=1),1,0)</f>
        <v>#DIV/0!</v>
      </c>
      <c r="AO173" s="3" t="e">
        <f>IF(AND('5. Trigger species (global)'!$K176=lookups!$F$3,'6. Trigger species (at site)'!E178/('5. Trigger species (global)'!I176)&gt;=0.01,R173=1),1,0)</f>
        <v>#DIV/0!</v>
      </c>
      <c r="AP173" s="3" t="e">
        <f>IF(AND('5. Trigger species (global)'!$K176=lookups!$F$3,'6. Trigger species (at site)'!F178/('5. Trigger species (global)'!H176)&gt;=0.01,R173=1),1,0)</f>
        <v>#DIV/0!</v>
      </c>
      <c r="AQ173" s="3" t="e">
        <f>IF(AND('5. Trigger species (global)'!$K176=lookups!$F$3,'6. Trigger species (at site)'!G178/('5. Trigger species (global)'!G176)&gt;=0.01,R173=1),1,0)</f>
        <v>#DIV/0!</v>
      </c>
      <c r="AR173" s="3" t="e">
        <f>IF(AND(R173=1,BH173=$O$24,'5. Trigger species (global)'!L176=lookups!$F$3,'6. Trigger species (at site)'!E178/('5. Trigger species (global)'!I176)&gt;=0.005),1,0)</f>
        <v>#N/A</v>
      </c>
      <c r="AS173" s="3" t="e">
        <f>IF(AND(R173=1,BH173=$O$24,'5. Trigger species (global)'!L176=lookups!$F$3,'6. Trigger species (at site)'!F178/('5. Trigger species (global)'!H176)&gt;=0.005),1,0)</f>
        <v>#N/A</v>
      </c>
      <c r="AT173" s="3" t="e">
        <f>IF(AND(R173=1,BH173=$O$24,'5. Trigger species (global)'!L176=lookups!$F$3,'6. Trigger species (at site)'!G178/('5. Trigger species (global)'!G176)&gt;=0.005),1,0)</f>
        <v>#N/A</v>
      </c>
      <c r="AU173" s="3" t="e">
        <f>IF(AND('6. Trigger species (at site)'!C178&gt;=5,BH173=$O$25,'5. Trigger species (global)'!L176=lookups!$F$3),1,0)</f>
        <v>#N/A</v>
      </c>
      <c r="AV173" s="3">
        <f>IF(AND(R173=1,'6. Trigger species (at site)'!Y178=1),1,0)</f>
        <v>0</v>
      </c>
      <c r="AW173" s="3" t="e">
        <f>IF(AND('6. Trigger species (at site)'!Z178=1,'6. Trigger species (at site)'!E178/('5. Trigger species (global)'!I176)&gt;=0.01,'5. Trigger species (global)'!F176=lookups!$H$9),1,0)</f>
        <v>#DIV/0!</v>
      </c>
      <c r="AX173" s="3" t="e">
        <f>IF(AND('6. Trigger species (at site)'!Z178=1,'6. Trigger species (at site)'!F178/('5. Trigger species (global)'!H176)&gt;=0.01,'5. Trigger species (global)'!F176=lookups!$H$9),1,0)</f>
        <v>#DIV/0!</v>
      </c>
      <c r="AY173" s="3" t="e">
        <f>IF(AND('6. Trigger species (at site)'!Z178=1,'6. Trigger species (at site)'!G178/('5. Trigger species (global)'!G176)&gt;=0.01,'5. Trigger species (global)'!F176=lookups!$H$9),1,0)</f>
        <v>#DIV/0!</v>
      </c>
      <c r="AZ173" s="3">
        <f>IF(AND('6. Trigger species (at site)'!Z178=1,'6. Trigger species (at site)'!AA178=1,'5. Trigger species (global)'!F176=lookups!$H$9),1,0)</f>
        <v>0</v>
      </c>
      <c r="BA173" s="3" t="e">
        <f>IF(AND('6. Trigger species (at site)'!L178=lookups!$G$41,'6. Trigger species (at site)'!D178=lookups!$H$9,('6. Trigger species (at site)'!E178/('5. Trigger species (global)'!I176))&gt;=0.1),1,0)</f>
        <v>#DIV/0!</v>
      </c>
      <c r="BB173" s="3" t="e">
        <f>IF(AND('6. Trigger species (at site)'!L178=lookups!$G$41,'6. Trigger species (at site)'!D178=lookups!$H$9,('6. Trigger species (at site)'!F178/('5. Trigger species (global)'!H176))&gt;=0.1),1,0)</f>
        <v>#DIV/0!</v>
      </c>
      <c r="BC173" s="3" t="e">
        <f>IF(AND('6. Trigger species (at site)'!L178=lookups!$G$41,'6. Trigger species (at site)'!D178=lookups!$H$9,('6. Trigger species (at site)'!G178/('5. Trigger species (global)'!G176))&gt;=0.1),1,0)</f>
        <v>#DIV/0!</v>
      </c>
      <c r="BD173" s="3" t="e">
        <f>IF(AND('6. Trigger species (at site)'!L178=lookups!$G$42,'6. Trigger species (at site)'!D178=lookups!$H$9,('6. Trigger species (at site)'!E178/('5. Trigger species (global)'!I176))&gt;=0.1),1,0)</f>
        <v>#DIV/0!</v>
      </c>
      <c r="BE173" s="3" t="e">
        <f>IF(AND('6. Trigger species (at site)'!L178=lookups!$G$42,'6. Trigger species (at site)'!D178=lookups!$H$9,('6. Trigger species (at site)'!F178/('5. Trigger species (global)'!H176))&gt;=0.1),1,0)</f>
        <v>#DIV/0!</v>
      </c>
      <c r="BF173" s="3" t="e">
        <f>IF(AND('6. Trigger species (at site)'!L178=lookups!$G$42,'6. Trigger species (at site)'!D178=lookups!$H$9,('6. Trigger species (at site)'!G178/('5. Trigger species (global)'!G176))&gt;=0.1),1,0)</f>
        <v>#DIV/0!</v>
      </c>
      <c r="BG173" s="3">
        <f>'5. Trigger species (global)'!C176</f>
        <v>0</v>
      </c>
      <c r="BH173" s="3" t="e">
        <f t="shared" si="18"/>
        <v>#N/A</v>
      </c>
    </row>
    <row r="174" spans="1:60" x14ac:dyDescent="0.25">
      <c r="A174" s="3" t="s">
        <v>191</v>
      </c>
      <c r="R174" s="3">
        <f>'6. Trigger species (at site)'!X179</f>
        <v>0</v>
      </c>
      <c r="S174" s="3">
        <f>IF(OR('5. Trigger species (global)'!D177=lookups!$E$43,'5. Trigger species (global)'!D177=lookups!$E$44),1,0)</f>
        <v>0</v>
      </c>
      <c r="T174" s="3">
        <f>IF('5. Trigger species (global)'!D177=lookups!$E$42,1,0)</f>
        <v>0</v>
      </c>
      <c r="U174" s="3">
        <f>IF(AND(S174=1,'5. Trigger species (global)'!$E$5=lookups!$H$3),1,0)</f>
        <v>0</v>
      </c>
      <c r="V174" s="3">
        <f>IF(AND(T174=1,'5. Trigger species (global)'!$E$5=lookups!$H$3),1,0)</f>
        <v>0</v>
      </c>
      <c r="W174" s="3" t="e">
        <f>IF(AND(S174=1,('6. Trigger species (at site)'!E179/(('5. Trigger species (global)'!I177))&gt;=0.005),'6. Trigger species (at site)'!C179&gt;4),1,0)</f>
        <v>#DIV/0!</v>
      </c>
      <c r="X174" s="28" t="e">
        <f>IF(AND(S174=1,('6. Trigger species (at site)'!F179/(('5. Trigger species (global)'!H177))&gt;=0.005),'6. Trigger species (at site)'!C179&gt;4),1,0)</f>
        <v>#DIV/0!</v>
      </c>
      <c r="Y174" s="3" t="e">
        <f>IF(AND(S174=1,('6. Trigger species (at site)'!G179/('5. Trigger species (global)'!G177)&gt;=0.005),'6. Trigger species (at site)'!C179&gt;4),1,0)</f>
        <v>#DIV/0!</v>
      </c>
      <c r="Z174" s="28" t="e">
        <f>IF(AND(T174=1,('6. Trigger species (at site)'!E179/('5. Trigger species (global)'!I177)&gt;=0.01),'6. Trigger species (at site)'!C179&gt;9),1,0)</f>
        <v>#DIV/0!</v>
      </c>
      <c r="AA174" s="28" t="e">
        <f>IF(AND(T174=1,('6. Trigger species (at site)'!F179/('5. Trigger species (global)'!H177)&gt;=0.01),'6. Trigger species (at site)'!C179&gt;9),1,0)</f>
        <v>#DIV/0!</v>
      </c>
      <c r="AB174" s="28" t="e">
        <f>IF(AND(T174=1,('6. Trigger species (at site)'!G179/('5. Trigger species (global)'!G177)&gt;=0.01),'6. Trigger species (at site)'!C179&gt;9),1,0)</f>
        <v>#DIV/0!</v>
      </c>
      <c r="AC174" s="3" t="e">
        <f>IF(AND(S174=1,('6. Trigger species (at site)'!E179/('5. Trigger species (global)'!I177)&gt;=0.001),'6. Trigger species (at site)'!C179&gt;4,'5. Trigger species (global)'!E177=lookups!$F$3),1,0)</f>
        <v>#DIV/0!</v>
      </c>
      <c r="AD174" s="28" t="e">
        <f>IF(AND(S174=1,('6. Trigger species (at site)'!F179/('5. Trigger species (global)'!H177)&gt;=0.001),'6. Trigger species (at site)'!D179&gt;4,'5. Trigger species (global)'!E177=lookups!$F$3),1,0)</f>
        <v>#DIV/0!</v>
      </c>
      <c r="AE174" s="3" t="e">
        <f>IF(AND(S174=1,('6. Trigger species (at site)'!G179/('5. Trigger species (global)'!G177)&gt;=0.001),'6. Trigger species (at site)'!C179&gt;4,'5. Trigger species (global)'!E177=lookups!$F$3),1,0)</f>
        <v>#DIV/0!</v>
      </c>
      <c r="AF174" s="28" t="e">
        <f>IF(AND(T174=1,('6. Trigger species (at site)'!E179/('5. Trigger species (global)'!I177)&gt;=0.002),'6. Trigger species (at site)'!C179&gt;9,'5. Trigger species (global)'!E177=lookups!$F$3),1,0)</f>
        <v>#DIV/0!</v>
      </c>
      <c r="AG174" s="28" t="e">
        <f>IF(AND(T174=1,('6. Trigger species (at site)'!F179/('5. Trigger species (global)'!H177)&gt;=0.002),'6. Trigger species (at site)'!D179&gt;9,'5. Trigger species (global)'!E177=lookups!$F$3),1,0)</f>
        <v>#DIV/0!</v>
      </c>
      <c r="AH174" s="28" t="e">
        <f>IF(AND(T174=1,('6. Trigger species (at site)'!G179/('5. Trigger species (global)'!G177)&gt;=0.002),'6. Trigger species (at site)'!C179&gt;9,'5. Trigger species (global)'!E177=lookups!$F$3),1,0)</f>
        <v>#DIV/0!</v>
      </c>
      <c r="AI174" s="3" t="e">
        <f>IF(AND(S174=1,('6. Trigger species (at site)'!E179/('5. Trigger species (global)'!I177)&gt;=0.95)),1,0)</f>
        <v>#DIV/0!</v>
      </c>
      <c r="AJ174" s="3" t="e">
        <f>IF(AND(S174=1,('6. Trigger species (at site)'!F179/('5. Trigger species (global)'!H177)&gt;=0.95)),1,0)</f>
        <v>#DIV/0!</v>
      </c>
      <c r="AK174" s="3" t="e">
        <f>IF(AND(S174=1,('6. Trigger species (at site)'!G179/('5. Trigger species (global)'!G177)&gt;=0.95)),1,0)</f>
        <v>#DIV/0!</v>
      </c>
      <c r="AL174" s="3" t="e">
        <f>IF(AND('6. Trigger species (at site)'!E179/('5. Trigger species (global)'!I177)&gt;=0.1,'6. Trigger species (at site)'!C179&gt;9,$R174=1),1,0)</f>
        <v>#DIV/0!</v>
      </c>
      <c r="AM174" s="3" t="e">
        <f>IF(AND('6. Trigger species (at site)'!F179/('5. Trigger species (global)'!H177)&gt;=0.1,'6. Trigger species (at site)'!D179&gt;9,$R174=1),1,0)</f>
        <v>#DIV/0!</v>
      </c>
      <c r="AN174" s="3" t="e">
        <f>IF(AND('6. Trigger species (at site)'!G179/('5. Trigger species (global)'!G177)&gt;=0.1,'6. Trigger species (at site)'!C179&gt;9,R174=1),1,0)</f>
        <v>#DIV/0!</v>
      </c>
      <c r="AO174" s="3" t="e">
        <f>IF(AND('5. Trigger species (global)'!$K177=lookups!$F$3,'6. Trigger species (at site)'!E179/('5. Trigger species (global)'!I177)&gt;=0.01,R174=1),1,0)</f>
        <v>#DIV/0!</v>
      </c>
      <c r="AP174" s="3" t="e">
        <f>IF(AND('5. Trigger species (global)'!$K177=lookups!$F$3,'6. Trigger species (at site)'!F179/('5. Trigger species (global)'!H177)&gt;=0.01,R174=1),1,0)</f>
        <v>#DIV/0!</v>
      </c>
      <c r="AQ174" s="3" t="e">
        <f>IF(AND('5. Trigger species (global)'!$K177=lookups!$F$3,'6. Trigger species (at site)'!G179/('5. Trigger species (global)'!G177)&gt;=0.01,R174=1),1,0)</f>
        <v>#DIV/0!</v>
      </c>
      <c r="AR174" s="3" t="e">
        <f>IF(AND(R174=1,BH174=$O$24,'5. Trigger species (global)'!L177=lookups!$F$3,'6. Trigger species (at site)'!E179/('5. Trigger species (global)'!I177)&gt;=0.005),1,0)</f>
        <v>#N/A</v>
      </c>
      <c r="AS174" s="3" t="e">
        <f>IF(AND(R174=1,BH174=$O$24,'5. Trigger species (global)'!L177=lookups!$F$3,'6. Trigger species (at site)'!F179/('5. Trigger species (global)'!H177)&gt;=0.005),1,0)</f>
        <v>#N/A</v>
      </c>
      <c r="AT174" s="3" t="e">
        <f>IF(AND(R174=1,BH174=$O$24,'5. Trigger species (global)'!L177=lookups!$F$3,'6. Trigger species (at site)'!G179/('5. Trigger species (global)'!G177)&gt;=0.005),1,0)</f>
        <v>#N/A</v>
      </c>
      <c r="AU174" s="3" t="e">
        <f>IF(AND('6. Trigger species (at site)'!C179&gt;=5,BH174=$O$25,'5. Trigger species (global)'!L177=lookups!$F$3),1,0)</f>
        <v>#N/A</v>
      </c>
      <c r="AV174" s="3">
        <f>IF(AND(R174=1,'6. Trigger species (at site)'!Y179=1),1,0)</f>
        <v>0</v>
      </c>
      <c r="AW174" s="3" t="e">
        <f>IF(AND('6. Trigger species (at site)'!Z179=1,'6. Trigger species (at site)'!E179/('5. Trigger species (global)'!I177)&gt;=0.01,'5. Trigger species (global)'!F177=lookups!$H$9),1,0)</f>
        <v>#DIV/0!</v>
      </c>
      <c r="AX174" s="3" t="e">
        <f>IF(AND('6. Trigger species (at site)'!Z179=1,'6. Trigger species (at site)'!F179/('5. Trigger species (global)'!H177)&gt;=0.01,'5. Trigger species (global)'!F177=lookups!$H$9),1,0)</f>
        <v>#DIV/0!</v>
      </c>
      <c r="AY174" s="3" t="e">
        <f>IF(AND('6. Trigger species (at site)'!Z179=1,'6. Trigger species (at site)'!G179/('5. Trigger species (global)'!G177)&gt;=0.01,'5. Trigger species (global)'!F177=lookups!$H$9),1,0)</f>
        <v>#DIV/0!</v>
      </c>
      <c r="AZ174" s="3">
        <f>IF(AND('6. Trigger species (at site)'!Z179=1,'6. Trigger species (at site)'!AA179=1,'5. Trigger species (global)'!F177=lookups!$H$9),1,0)</f>
        <v>0</v>
      </c>
      <c r="BA174" s="3" t="e">
        <f>IF(AND('6. Trigger species (at site)'!L179=lookups!$G$41,'6. Trigger species (at site)'!D179=lookups!$H$9,('6. Trigger species (at site)'!E179/('5. Trigger species (global)'!I177))&gt;=0.1),1,0)</f>
        <v>#DIV/0!</v>
      </c>
      <c r="BB174" s="3" t="e">
        <f>IF(AND('6. Trigger species (at site)'!L179=lookups!$G$41,'6. Trigger species (at site)'!D179=lookups!$H$9,('6. Trigger species (at site)'!F179/('5. Trigger species (global)'!H177))&gt;=0.1),1,0)</f>
        <v>#DIV/0!</v>
      </c>
      <c r="BC174" s="3" t="e">
        <f>IF(AND('6. Trigger species (at site)'!L179=lookups!$G$41,'6. Trigger species (at site)'!D179=lookups!$H$9,('6. Trigger species (at site)'!G179/('5. Trigger species (global)'!G177))&gt;=0.1),1,0)</f>
        <v>#DIV/0!</v>
      </c>
      <c r="BD174" s="3" t="e">
        <f>IF(AND('6. Trigger species (at site)'!L179=lookups!$G$42,'6. Trigger species (at site)'!D179=lookups!$H$9,('6. Trigger species (at site)'!E179/('5. Trigger species (global)'!I177))&gt;=0.1),1,0)</f>
        <v>#DIV/0!</v>
      </c>
      <c r="BE174" s="3" t="e">
        <f>IF(AND('6. Trigger species (at site)'!L179=lookups!$G$42,'6. Trigger species (at site)'!D179=lookups!$H$9,('6. Trigger species (at site)'!F179/('5. Trigger species (global)'!H177))&gt;=0.1),1,0)</f>
        <v>#DIV/0!</v>
      </c>
      <c r="BF174" s="3" t="e">
        <f>IF(AND('6. Trigger species (at site)'!L179=lookups!$G$42,'6. Trigger species (at site)'!D179=lookups!$H$9,('6. Trigger species (at site)'!G179/('5. Trigger species (global)'!G177))&gt;=0.1),1,0)</f>
        <v>#DIV/0!</v>
      </c>
      <c r="BG174" s="3">
        <f>'5. Trigger species (global)'!C177</f>
        <v>0</v>
      </c>
      <c r="BH174" s="3" t="e">
        <f t="shared" si="18"/>
        <v>#N/A</v>
      </c>
    </row>
    <row r="175" spans="1:60" x14ac:dyDescent="0.25">
      <c r="A175" s="3" t="s">
        <v>192</v>
      </c>
      <c r="R175" s="3">
        <f>'6. Trigger species (at site)'!X180</f>
        <v>0</v>
      </c>
      <c r="S175" s="3">
        <f>IF(OR('5. Trigger species (global)'!D178=lookups!$E$43,'5. Trigger species (global)'!D178=lookups!$E$44),1,0)</f>
        <v>0</v>
      </c>
      <c r="T175" s="3">
        <f>IF('5. Trigger species (global)'!D178=lookups!$E$42,1,0)</f>
        <v>0</v>
      </c>
      <c r="U175" s="3">
        <f>IF(AND(S175=1,'5. Trigger species (global)'!$E$5=lookups!$H$3),1,0)</f>
        <v>0</v>
      </c>
      <c r="V175" s="3">
        <f>IF(AND(T175=1,'5. Trigger species (global)'!$E$5=lookups!$H$3),1,0)</f>
        <v>0</v>
      </c>
      <c r="W175" s="3" t="e">
        <f>IF(AND(S175=1,('6. Trigger species (at site)'!E180/(('5. Trigger species (global)'!I178))&gt;=0.005),'6. Trigger species (at site)'!C180&gt;4),1,0)</f>
        <v>#DIV/0!</v>
      </c>
      <c r="X175" s="28" t="e">
        <f>IF(AND(S175=1,('6. Trigger species (at site)'!F180/(('5. Trigger species (global)'!H178))&gt;=0.005),'6. Trigger species (at site)'!C180&gt;4),1,0)</f>
        <v>#DIV/0!</v>
      </c>
      <c r="Y175" s="3" t="e">
        <f>IF(AND(S175=1,('6. Trigger species (at site)'!G180/('5. Trigger species (global)'!G178)&gt;=0.005),'6. Trigger species (at site)'!C180&gt;4),1,0)</f>
        <v>#DIV/0!</v>
      </c>
      <c r="Z175" s="28" t="e">
        <f>IF(AND(T175=1,('6. Trigger species (at site)'!E180/('5. Trigger species (global)'!I178)&gt;=0.01),'6. Trigger species (at site)'!C180&gt;9),1,0)</f>
        <v>#DIV/0!</v>
      </c>
      <c r="AA175" s="28" t="e">
        <f>IF(AND(T175=1,('6. Trigger species (at site)'!F180/('5. Trigger species (global)'!H178)&gt;=0.01),'6. Trigger species (at site)'!C180&gt;9),1,0)</f>
        <v>#DIV/0!</v>
      </c>
      <c r="AB175" s="28" t="e">
        <f>IF(AND(T175=1,('6. Trigger species (at site)'!G180/('5. Trigger species (global)'!G178)&gt;=0.01),'6. Trigger species (at site)'!C180&gt;9),1,0)</f>
        <v>#DIV/0!</v>
      </c>
      <c r="AC175" s="3" t="e">
        <f>IF(AND(S175=1,('6. Trigger species (at site)'!E180/('5. Trigger species (global)'!I178)&gt;=0.001),'6. Trigger species (at site)'!C180&gt;4,'5. Trigger species (global)'!E178=lookups!$F$3),1,0)</f>
        <v>#DIV/0!</v>
      </c>
      <c r="AD175" s="28" t="e">
        <f>IF(AND(S175=1,('6. Trigger species (at site)'!F180/('5. Trigger species (global)'!H178)&gt;=0.001),'6. Trigger species (at site)'!D180&gt;4,'5. Trigger species (global)'!E178=lookups!$F$3),1,0)</f>
        <v>#DIV/0!</v>
      </c>
      <c r="AE175" s="3" t="e">
        <f>IF(AND(S175=1,('6. Trigger species (at site)'!G180/('5. Trigger species (global)'!G178)&gt;=0.001),'6. Trigger species (at site)'!C180&gt;4,'5. Trigger species (global)'!E178=lookups!$F$3),1,0)</f>
        <v>#DIV/0!</v>
      </c>
      <c r="AF175" s="28" t="e">
        <f>IF(AND(T175=1,('6. Trigger species (at site)'!E180/('5. Trigger species (global)'!I178)&gt;=0.002),'6. Trigger species (at site)'!C180&gt;9,'5. Trigger species (global)'!E178=lookups!$F$3),1,0)</f>
        <v>#DIV/0!</v>
      </c>
      <c r="AG175" s="28" t="e">
        <f>IF(AND(T175=1,('6. Trigger species (at site)'!F180/('5. Trigger species (global)'!H178)&gt;=0.002),'6. Trigger species (at site)'!D180&gt;9,'5. Trigger species (global)'!E178=lookups!$F$3),1,0)</f>
        <v>#DIV/0!</v>
      </c>
      <c r="AH175" s="28" t="e">
        <f>IF(AND(T175=1,('6. Trigger species (at site)'!G180/('5. Trigger species (global)'!G178)&gt;=0.002),'6. Trigger species (at site)'!C180&gt;9,'5. Trigger species (global)'!E178=lookups!$F$3),1,0)</f>
        <v>#DIV/0!</v>
      </c>
      <c r="AI175" s="3" t="e">
        <f>IF(AND(S175=1,('6. Trigger species (at site)'!E180/('5. Trigger species (global)'!I178)&gt;=0.95)),1,0)</f>
        <v>#DIV/0!</v>
      </c>
      <c r="AJ175" s="3" t="e">
        <f>IF(AND(S175=1,('6. Trigger species (at site)'!F180/('5. Trigger species (global)'!H178)&gt;=0.95)),1,0)</f>
        <v>#DIV/0!</v>
      </c>
      <c r="AK175" s="3" t="e">
        <f>IF(AND(S175=1,('6. Trigger species (at site)'!G180/('5. Trigger species (global)'!G178)&gt;=0.95)),1,0)</f>
        <v>#DIV/0!</v>
      </c>
      <c r="AL175" s="3" t="e">
        <f>IF(AND('6. Trigger species (at site)'!E180/('5. Trigger species (global)'!I178)&gt;=0.1,'6. Trigger species (at site)'!C180&gt;9,$R175=1),1,0)</f>
        <v>#DIV/0!</v>
      </c>
      <c r="AM175" s="3" t="e">
        <f>IF(AND('6. Trigger species (at site)'!F180/('5. Trigger species (global)'!H178)&gt;=0.1,'6. Trigger species (at site)'!D180&gt;9,$R175=1),1,0)</f>
        <v>#DIV/0!</v>
      </c>
      <c r="AN175" s="3" t="e">
        <f>IF(AND('6. Trigger species (at site)'!G180/('5. Trigger species (global)'!G178)&gt;=0.1,'6. Trigger species (at site)'!C180&gt;9,R175=1),1,0)</f>
        <v>#DIV/0!</v>
      </c>
      <c r="AO175" s="3" t="e">
        <f>IF(AND('5. Trigger species (global)'!$K178=lookups!$F$3,'6. Trigger species (at site)'!E180/('5. Trigger species (global)'!I178)&gt;=0.01,R175=1),1,0)</f>
        <v>#DIV/0!</v>
      </c>
      <c r="AP175" s="3" t="e">
        <f>IF(AND('5. Trigger species (global)'!$K178=lookups!$F$3,'6. Trigger species (at site)'!F180/('5. Trigger species (global)'!H178)&gt;=0.01,R175=1),1,0)</f>
        <v>#DIV/0!</v>
      </c>
      <c r="AQ175" s="3" t="e">
        <f>IF(AND('5. Trigger species (global)'!$K178=lookups!$F$3,'6. Trigger species (at site)'!G180/('5. Trigger species (global)'!G178)&gt;=0.01,R175=1),1,0)</f>
        <v>#DIV/0!</v>
      </c>
      <c r="AR175" s="3" t="e">
        <f>IF(AND(R175=1,BH175=$O$24,'5. Trigger species (global)'!L178=lookups!$F$3,'6. Trigger species (at site)'!E180/('5. Trigger species (global)'!I178)&gt;=0.005),1,0)</f>
        <v>#N/A</v>
      </c>
      <c r="AS175" s="3" t="e">
        <f>IF(AND(R175=1,BH175=$O$24,'5. Trigger species (global)'!L178=lookups!$F$3,'6. Trigger species (at site)'!F180/('5. Trigger species (global)'!H178)&gt;=0.005),1,0)</f>
        <v>#N/A</v>
      </c>
      <c r="AT175" s="3" t="e">
        <f>IF(AND(R175=1,BH175=$O$24,'5. Trigger species (global)'!L178=lookups!$F$3,'6. Trigger species (at site)'!G180/('5. Trigger species (global)'!G178)&gt;=0.005),1,0)</f>
        <v>#N/A</v>
      </c>
      <c r="AU175" s="3" t="e">
        <f>IF(AND('6. Trigger species (at site)'!C180&gt;=5,BH175=$O$25,'5. Trigger species (global)'!L178=lookups!$F$3),1,0)</f>
        <v>#N/A</v>
      </c>
      <c r="AV175" s="3">
        <f>IF(AND(R175=1,'6. Trigger species (at site)'!Y180=1),1,0)</f>
        <v>0</v>
      </c>
      <c r="AW175" s="3" t="e">
        <f>IF(AND('6. Trigger species (at site)'!Z180=1,'6. Trigger species (at site)'!E180/('5. Trigger species (global)'!I178)&gt;=0.01,'5. Trigger species (global)'!F178=lookups!$H$9),1,0)</f>
        <v>#DIV/0!</v>
      </c>
      <c r="AX175" s="3" t="e">
        <f>IF(AND('6. Trigger species (at site)'!Z180=1,'6. Trigger species (at site)'!F180/('5. Trigger species (global)'!H178)&gt;=0.01,'5. Trigger species (global)'!F178=lookups!$H$9),1,0)</f>
        <v>#DIV/0!</v>
      </c>
      <c r="AY175" s="3" t="e">
        <f>IF(AND('6. Trigger species (at site)'!Z180=1,'6. Trigger species (at site)'!G180/('5. Trigger species (global)'!G178)&gt;=0.01,'5. Trigger species (global)'!F178=lookups!$H$9),1,0)</f>
        <v>#DIV/0!</v>
      </c>
      <c r="AZ175" s="3">
        <f>IF(AND('6. Trigger species (at site)'!Z180=1,'6. Trigger species (at site)'!AA180=1,'5. Trigger species (global)'!F178=lookups!$H$9),1,0)</f>
        <v>0</v>
      </c>
      <c r="BA175" s="3" t="e">
        <f>IF(AND('6. Trigger species (at site)'!L180=lookups!$G$41,'6. Trigger species (at site)'!D180=lookups!$H$9,('6. Trigger species (at site)'!E180/('5. Trigger species (global)'!I178))&gt;=0.1),1,0)</f>
        <v>#DIV/0!</v>
      </c>
      <c r="BB175" s="3" t="e">
        <f>IF(AND('6. Trigger species (at site)'!L180=lookups!$G$41,'6. Trigger species (at site)'!D180=lookups!$H$9,('6. Trigger species (at site)'!F180/('5. Trigger species (global)'!H178))&gt;=0.1),1,0)</f>
        <v>#DIV/0!</v>
      </c>
      <c r="BC175" s="3" t="e">
        <f>IF(AND('6. Trigger species (at site)'!L180=lookups!$G$41,'6. Trigger species (at site)'!D180=lookups!$H$9,('6. Trigger species (at site)'!G180/('5. Trigger species (global)'!G178))&gt;=0.1),1,0)</f>
        <v>#DIV/0!</v>
      </c>
      <c r="BD175" s="3" t="e">
        <f>IF(AND('6. Trigger species (at site)'!L180=lookups!$G$42,'6. Trigger species (at site)'!D180=lookups!$H$9,('6. Trigger species (at site)'!E180/('5. Trigger species (global)'!I178))&gt;=0.1),1,0)</f>
        <v>#DIV/0!</v>
      </c>
      <c r="BE175" s="3" t="e">
        <f>IF(AND('6. Trigger species (at site)'!L180=lookups!$G$42,'6. Trigger species (at site)'!D180=lookups!$H$9,('6. Trigger species (at site)'!F180/('5. Trigger species (global)'!H178))&gt;=0.1),1,0)</f>
        <v>#DIV/0!</v>
      </c>
      <c r="BF175" s="3" t="e">
        <f>IF(AND('6. Trigger species (at site)'!L180=lookups!$G$42,'6. Trigger species (at site)'!D180=lookups!$H$9,('6. Trigger species (at site)'!G180/('5. Trigger species (global)'!G178))&gt;=0.1),1,0)</f>
        <v>#DIV/0!</v>
      </c>
      <c r="BG175" s="3">
        <f>'5. Trigger species (global)'!C178</f>
        <v>0</v>
      </c>
      <c r="BH175" s="3" t="e">
        <f t="shared" si="18"/>
        <v>#N/A</v>
      </c>
    </row>
    <row r="176" spans="1:60" x14ac:dyDescent="0.25">
      <c r="A176" s="3" t="s">
        <v>193</v>
      </c>
      <c r="S176" s="3">
        <f>SUM(S2:S175)</f>
        <v>0</v>
      </c>
      <c r="T176" s="3">
        <f t="shared" ref="T176:V176" si="19">SUM(T2:T175)</f>
        <v>0</v>
      </c>
      <c r="U176" s="3">
        <f t="shared" si="19"/>
        <v>0</v>
      </c>
      <c r="V176" s="3">
        <f t="shared" si="19"/>
        <v>0</v>
      </c>
      <c r="W176" s="3">
        <f>SUMIF(W2:W175,"&gt;0")</f>
        <v>0</v>
      </c>
      <c r="X176" s="3">
        <f>SUMIF(X2:X175,"&gt;0")</f>
        <v>0</v>
      </c>
      <c r="Y176" s="3">
        <f t="shared" ref="Y176:BF176" si="20">SUMIF(Y2:Y175,"&gt;0")</f>
        <v>0</v>
      </c>
      <c r="Z176" s="3">
        <f t="shared" si="20"/>
        <v>0</v>
      </c>
      <c r="AA176" s="3">
        <f t="shared" si="20"/>
        <v>0</v>
      </c>
      <c r="AB176" s="3">
        <f t="shared" si="20"/>
        <v>0</v>
      </c>
      <c r="AC176" s="3">
        <f t="shared" si="20"/>
        <v>0</v>
      </c>
      <c r="AD176" s="3">
        <f t="shared" si="20"/>
        <v>0</v>
      </c>
      <c r="AE176" s="3">
        <f t="shared" si="20"/>
        <v>0</v>
      </c>
      <c r="AF176" s="3">
        <f t="shared" si="20"/>
        <v>0</v>
      </c>
      <c r="AG176" s="3">
        <f t="shared" si="20"/>
        <v>0</v>
      </c>
      <c r="AH176" s="3">
        <f t="shared" si="20"/>
        <v>0</v>
      </c>
      <c r="AI176" s="3">
        <f t="shared" si="20"/>
        <v>0</v>
      </c>
      <c r="AJ176" s="3">
        <f t="shared" si="20"/>
        <v>0</v>
      </c>
      <c r="AK176" s="3">
        <f t="shared" si="20"/>
        <v>0</v>
      </c>
      <c r="AL176" s="3">
        <f t="shared" si="20"/>
        <v>0</v>
      </c>
      <c r="AM176" s="3">
        <f t="shared" si="20"/>
        <v>0</v>
      </c>
      <c r="AN176" s="3">
        <f t="shared" si="20"/>
        <v>0</v>
      </c>
      <c r="AO176" s="3">
        <f t="shared" si="20"/>
        <v>0</v>
      </c>
      <c r="AP176" s="3">
        <f t="shared" si="20"/>
        <v>0</v>
      </c>
      <c r="AQ176" s="3">
        <f t="shared" si="20"/>
        <v>0</v>
      </c>
      <c r="AR176" s="3">
        <f t="shared" si="20"/>
        <v>0</v>
      </c>
      <c r="AS176" s="3">
        <f t="shared" si="20"/>
        <v>0</v>
      </c>
      <c r="AT176" s="3">
        <f t="shared" si="20"/>
        <v>0</v>
      </c>
      <c r="AU176" s="3">
        <f t="shared" si="20"/>
        <v>0</v>
      </c>
      <c r="AV176" s="3">
        <f t="shared" si="20"/>
        <v>0</v>
      </c>
      <c r="AW176" s="3">
        <f t="shared" si="20"/>
        <v>0</v>
      </c>
      <c r="AX176" s="3">
        <f t="shared" si="20"/>
        <v>0</v>
      </c>
      <c r="AY176" s="3">
        <f t="shared" si="20"/>
        <v>0</v>
      </c>
      <c r="AZ176" s="3">
        <f t="shared" si="20"/>
        <v>0</v>
      </c>
      <c r="BA176" s="3">
        <f t="shared" si="20"/>
        <v>0</v>
      </c>
      <c r="BB176" s="3">
        <f t="shared" si="20"/>
        <v>0</v>
      </c>
      <c r="BC176" s="3">
        <f t="shared" si="20"/>
        <v>0</v>
      </c>
      <c r="BD176" s="3">
        <f t="shared" si="20"/>
        <v>0</v>
      </c>
      <c r="BE176" s="3">
        <f t="shared" si="20"/>
        <v>0</v>
      </c>
      <c r="BF176" s="3">
        <f t="shared" si="20"/>
        <v>0</v>
      </c>
    </row>
    <row r="177" spans="1:1" x14ac:dyDescent="0.25">
      <c r="A177" s="3" t="s">
        <v>270</v>
      </c>
    </row>
    <row r="178" spans="1:1" x14ac:dyDescent="0.25">
      <c r="A178" s="3" t="s">
        <v>194</v>
      </c>
    </row>
    <row r="179" spans="1:1" x14ac:dyDescent="0.25">
      <c r="A179" s="3" t="s">
        <v>195</v>
      </c>
    </row>
    <row r="180" spans="1:1" x14ac:dyDescent="0.25">
      <c r="A180" s="3" t="s">
        <v>196</v>
      </c>
    </row>
    <row r="181" spans="1:1" x14ac:dyDescent="0.25">
      <c r="A181" s="3" t="s">
        <v>197</v>
      </c>
    </row>
    <row r="182" spans="1:1" x14ac:dyDescent="0.25">
      <c r="A182" s="3" t="s">
        <v>198</v>
      </c>
    </row>
    <row r="183" spans="1:1" x14ac:dyDescent="0.25">
      <c r="A183" s="3" t="s">
        <v>199</v>
      </c>
    </row>
    <row r="184" spans="1:1" x14ac:dyDescent="0.25">
      <c r="A184" s="3" t="s">
        <v>200</v>
      </c>
    </row>
    <row r="185" spans="1:1" x14ac:dyDescent="0.25">
      <c r="A185" s="3" t="s">
        <v>201</v>
      </c>
    </row>
    <row r="186" spans="1:1" x14ac:dyDescent="0.25">
      <c r="A186" s="3" t="s">
        <v>202</v>
      </c>
    </row>
    <row r="187" spans="1:1" x14ac:dyDescent="0.25">
      <c r="A187" s="3" t="s">
        <v>203</v>
      </c>
    </row>
    <row r="188" spans="1:1" x14ac:dyDescent="0.25">
      <c r="A188" s="3" t="s">
        <v>207</v>
      </c>
    </row>
    <row r="189" spans="1:1" x14ac:dyDescent="0.25">
      <c r="A189" s="3" t="s">
        <v>204</v>
      </c>
    </row>
    <row r="190" spans="1:1" x14ac:dyDescent="0.25">
      <c r="A190" s="3" t="s">
        <v>293</v>
      </c>
    </row>
    <row r="191" spans="1:1" x14ac:dyDescent="0.25">
      <c r="A191" s="3" t="s">
        <v>272</v>
      </c>
    </row>
    <row r="192" spans="1:1" x14ac:dyDescent="0.25">
      <c r="A192" s="3" t="s">
        <v>292</v>
      </c>
    </row>
    <row r="193" spans="1:1" x14ac:dyDescent="0.25">
      <c r="A193" s="3" t="s">
        <v>205</v>
      </c>
    </row>
    <row r="194" spans="1:1" x14ac:dyDescent="0.25">
      <c r="A194" s="3" t="s">
        <v>206</v>
      </c>
    </row>
    <row r="195" spans="1:1" x14ac:dyDescent="0.25">
      <c r="A195" s="3" t="s">
        <v>296</v>
      </c>
    </row>
    <row r="196" spans="1:1" x14ac:dyDescent="0.25">
      <c r="A196" s="3" t="s">
        <v>208</v>
      </c>
    </row>
    <row r="197" spans="1:1" x14ac:dyDescent="0.25">
      <c r="A197" s="3" t="s">
        <v>209</v>
      </c>
    </row>
    <row r="198" spans="1:1" x14ac:dyDescent="0.25">
      <c r="A198" s="3" t="s">
        <v>210</v>
      </c>
    </row>
    <row r="199" spans="1:1" x14ac:dyDescent="0.25">
      <c r="A199" s="3" t="s">
        <v>297</v>
      </c>
    </row>
    <row r="200" spans="1:1" x14ac:dyDescent="0.25">
      <c r="A200" s="3" t="s">
        <v>211</v>
      </c>
    </row>
    <row r="201" spans="1:1" x14ac:dyDescent="0.25">
      <c r="A201" s="3" t="s">
        <v>212</v>
      </c>
    </row>
    <row r="202" spans="1:1" x14ac:dyDescent="0.25">
      <c r="A202" s="3" t="s">
        <v>213</v>
      </c>
    </row>
    <row r="203" spans="1:1" x14ac:dyDescent="0.25">
      <c r="A203" s="3" t="s">
        <v>214</v>
      </c>
    </row>
    <row r="204" spans="1:1" x14ac:dyDescent="0.25">
      <c r="A204" s="3" t="s">
        <v>215</v>
      </c>
    </row>
    <row r="205" spans="1:1" x14ac:dyDescent="0.25">
      <c r="A205" s="3" t="s">
        <v>216</v>
      </c>
    </row>
    <row r="206" spans="1:1" x14ac:dyDescent="0.25">
      <c r="A206" s="3" t="s">
        <v>217</v>
      </c>
    </row>
    <row r="207" spans="1:1" x14ac:dyDescent="0.25">
      <c r="A207" s="3" t="s">
        <v>294</v>
      </c>
    </row>
    <row r="208" spans="1:1" x14ac:dyDescent="0.25">
      <c r="A208" s="3" t="s">
        <v>218</v>
      </c>
    </row>
    <row r="209" spans="1:1" x14ac:dyDescent="0.25">
      <c r="A209" s="3" t="s">
        <v>219</v>
      </c>
    </row>
    <row r="210" spans="1:1" x14ac:dyDescent="0.25">
      <c r="A210" s="3" t="s">
        <v>220</v>
      </c>
    </row>
    <row r="211" spans="1:1" x14ac:dyDescent="0.25">
      <c r="A211" s="3" t="s">
        <v>300</v>
      </c>
    </row>
    <row r="212" spans="1:1" x14ac:dyDescent="0.25">
      <c r="A212" s="3" t="s">
        <v>221</v>
      </c>
    </row>
    <row r="213" spans="1:1" x14ac:dyDescent="0.25">
      <c r="A213" s="3" t="s">
        <v>222</v>
      </c>
    </row>
    <row r="214" spans="1:1" x14ac:dyDescent="0.25">
      <c r="A214" s="3" t="s">
        <v>223</v>
      </c>
    </row>
    <row r="215" spans="1:1" x14ac:dyDescent="0.25">
      <c r="A215" s="3" t="s">
        <v>224</v>
      </c>
    </row>
    <row r="216" spans="1:1" x14ac:dyDescent="0.25">
      <c r="A216" s="3" t="s">
        <v>225</v>
      </c>
    </row>
    <row r="217" spans="1:1" x14ac:dyDescent="0.25">
      <c r="A217" s="3" t="s">
        <v>226</v>
      </c>
    </row>
    <row r="218" spans="1:1" x14ac:dyDescent="0.25">
      <c r="A218" s="3" t="s">
        <v>301</v>
      </c>
    </row>
    <row r="219" spans="1:1" x14ac:dyDescent="0.25">
      <c r="A219" s="3" t="s">
        <v>227</v>
      </c>
    </row>
    <row r="220" spans="1:1" x14ac:dyDescent="0.25">
      <c r="A220" s="3" t="s">
        <v>228</v>
      </c>
    </row>
    <row r="221" spans="1:1" x14ac:dyDescent="0.25">
      <c r="A221" s="3" t="s">
        <v>229</v>
      </c>
    </row>
    <row r="222" spans="1:1" x14ac:dyDescent="0.25">
      <c r="A222" s="3" t="s">
        <v>230</v>
      </c>
    </row>
    <row r="223" spans="1:1" x14ac:dyDescent="0.25">
      <c r="A223" s="3" t="s">
        <v>231</v>
      </c>
    </row>
    <row r="224" spans="1:1" x14ac:dyDescent="0.25">
      <c r="A224" s="3" t="s">
        <v>232</v>
      </c>
    </row>
    <row r="225" spans="1:1" x14ac:dyDescent="0.25">
      <c r="A225" s="3" t="s">
        <v>233</v>
      </c>
    </row>
    <row r="226" spans="1:1" x14ac:dyDescent="0.25">
      <c r="A226" s="3" t="s">
        <v>234</v>
      </c>
    </row>
    <row r="227" spans="1:1" x14ac:dyDescent="0.25">
      <c r="A227" s="3" t="s">
        <v>235</v>
      </c>
    </row>
    <row r="228" spans="1:1" x14ac:dyDescent="0.25">
      <c r="A228" s="3" t="s">
        <v>236</v>
      </c>
    </row>
    <row r="229" spans="1:1" x14ac:dyDescent="0.25">
      <c r="A229" s="3" t="s">
        <v>237</v>
      </c>
    </row>
    <row r="230" spans="1:1" x14ac:dyDescent="0.25">
      <c r="A230" s="3" t="s">
        <v>238</v>
      </c>
    </row>
    <row r="231" spans="1:1" x14ac:dyDescent="0.25">
      <c r="A231" s="3" t="s">
        <v>239</v>
      </c>
    </row>
    <row r="232" spans="1:1" x14ac:dyDescent="0.25">
      <c r="A232" s="3" t="s">
        <v>93</v>
      </c>
    </row>
    <row r="233" spans="1:1" x14ac:dyDescent="0.25">
      <c r="A233" s="3" t="s">
        <v>240</v>
      </c>
    </row>
    <row r="234" spans="1:1" x14ac:dyDescent="0.25">
      <c r="A234" s="3" t="s">
        <v>241</v>
      </c>
    </row>
    <row r="235" spans="1:1" x14ac:dyDescent="0.25">
      <c r="A235" s="3" t="s">
        <v>242</v>
      </c>
    </row>
    <row r="236" spans="1:1" x14ac:dyDescent="0.25">
      <c r="A236" s="3" t="s">
        <v>243</v>
      </c>
    </row>
    <row r="237" spans="1:1" x14ac:dyDescent="0.25">
      <c r="A237" s="3" t="s">
        <v>244</v>
      </c>
    </row>
    <row r="238" spans="1:1" x14ac:dyDescent="0.25">
      <c r="A238" s="3" t="s">
        <v>245</v>
      </c>
    </row>
    <row r="239" spans="1:1" x14ac:dyDescent="0.25">
      <c r="A239" s="3" t="s">
        <v>246</v>
      </c>
    </row>
    <row r="240" spans="1:1" x14ac:dyDescent="0.25">
      <c r="A240" s="3" t="s">
        <v>247</v>
      </c>
    </row>
    <row r="241" spans="1:1" x14ac:dyDescent="0.25">
      <c r="A241" s="3" t="s">
        <v>248</v>
      </c>
    </row>
    <row r="242" spans="1:1" x14ac:dyDescent="0.25">
      <c r="A242" s="3" t="s">
        <v>249</v>
      </c>
    </row>
    <row r="243" spans="1:1" x14ac:dyDescent="0.25">
      <c r="A243" s="3" t="s">
        <v>250</v>
      </c>
    </row>
    <row r="244" spans="1:1" x14ac:dyDescent="0.25">
      <c r="A244" s="3" t="s">
        <v>251</v>
      </c>
    </row>
    <row r="245" spans="1:1" x14ac:dyDescent="0.25">
      <c r="A245" s="3" t="s">
        <v>252</v>
      </c>
    </row>
    <row r="246" spans="1:1" x14ac:dyDescent="0.25">
      <c r="A246" s="3" t="s">
        <v>253</v>
      </c>
    </row>
    <row r="247" spans="1:1" x14ac:dyDescent="0.25">
      <c r="A247" s="3" t="s">
        <v>254</v>
      </c>
    </row>
    <row r="248" spans="1:1" x14ac:dyDescent="0.25">
      <c r="A248" s="3" t="s">
        <v>255</v>
      </c>
    </row>
    <row r="249" spans="1:1" x14ac:dyDescent="0.25">
      <c r="A249" s="3" t="s">
        <v>256</v>
      </c>
    </row>
    <row r="250" spans="1:1" x14ac:dyDescent="0.25">
      <c r="A250" s="3" t="s">
        <v>257</v>
      </c>
    </row>
    <row r="251" spans="1:1" x14ac:dyDescent="0.25">
      <c r="A251" s="3" t="s">
        <v>259</v>
      </c>
    </row>
    <row r="252" spans="1:1" x14ac:dyDescent="0.25">
      <c r="A252" s="3" t="s">
        <v>260</v>
      </c>
    </row>
    <row r="253" spans="1:1" x14ac:dyDescent="0.25">
      <c r="A253" s="3" t="s">
        <v>261</v>
      </c>
    </row>
    <row r="254" spans="1:1" x14ac:dyDescent="0.25">
      <c r="A254" s="3" t="s">
        <v>262</v>
      </c>
    </row>
    <row r="255" spans="1:1" x14ac:dyDescent="0.25">
      <c r="A255" s="3" t="s">
        <v>263</v>
      </c>
    </row>
    <row r="256" spans="1:1" x14ac:dyDescent="0.25">
      <c r="A256" s="3" t="s">
        <v>264</v>
      </c>
    </row>
    <row r="257" spans="1:1" x14ac:dyDescent="0.25">
      <c r="A257" s="3" t="s">
        <v>265</v>
      </c>
    </row>
    <row r="258" spans="1:1" x14ac:dyDescent="0.25">
      <c r="A258" s="3" t="s">
        <v>267</v>
      </c>
    </row>
    <row r="259" spans="1:1" x14ac:dyDescent="0.25">
      <c r="A259" s="3" t="s">
        <v>268</v>
      </c>
    </row>
    <row r="260" spans="1:1" x14ac:dyDescent="0.25">
      <c r="A260" s="3" t="s">
        <v>273</v>
      </c>
    </row>
    <row r="261" spans="1:1" x14ac:dyDescent="0.25">
      <c r="A261" s="3" t="s">
        <v>281</v>
      </c>
    </row>
    <row r="262" spans="1:1" x14ac:dyDescent="0.25">
      <c r="A262" s="3" t="s">
        <v>277</v>
      </c>
    </row>
    <row r="263" spans="1:1" x14ac:dyDescent="0.25">
      <c r="A263" s="3" t="s">
        <v>288</v>
      </c>
    </row>
    <row r="264" spans="1:1" x14ac:dyDescent="0.25">
      <c r="A264" s="3" t="s">
        <v>283</v>
      </c>
    </row>
    <row r="265" spans="1:1" x14ac:dyDescent="0.25">
      <c r="A265" s="3" t="s">
        <v>284</v>
      </c>
    </row>
    <row r="266" spans="1:1" x14ac:dyDescent="0.25">
      <c r="A266" s="3" t="s">
        <v>278</v>
      </c>
    </row>
    <row r="267" spans="1:1" x14ac:dyDescent="0.25">
      <c r="A267" s="3" t="s">
        <v>275</v>
      </c>
    </row>
    <row r="268" spans="1:1" x14ac:dyDescent="0.25">
      <c r="A268" s="3" t="s">
        <v>286</v>
      </c>
    </row>
    <row r="269" spans="1:1" x14ac:dyDescent="0.25">
      <c r="A269" s="3" t="s">
        <v>274</v>
      </c>
    </row>
    <row r="270" spans="1:1" x14ac:dyDescent="0.25">
      <c r="A270" s="3" t="s">
        <v>285</v>
      </c>
    </row>
    <row r="271" spans="1:1" x14ac:dyDescent="0.25">
      <c r="A271" s="3" t="s">
        <v>291</v>
      </c>
    </row>
    <row r="272" spans="1:1" x14ac:dyDescent="0.25">
      <c r="A272" s="3" t="s">
        <v>280</v>
      </c>
    </row>
    <row r="273" spans="1:1" x14ac:dyDescent="0.25">
      <c r="A273" s="3" t="s">
        <v>290</v>
      </c>
    </row>
    <row r="274" spans="1:1" x14ac:dyDescent="0.25">
      <c r="A274" s="3" t="s">
        <v>279</v>
      </c>
    </row>
    <row r="275" spans="1:1" x14ac:dyDescent="0.25">
      <c r="A275" s="3" t="s">
        <v>289</v>
      </c>
    </row>
    <row r="276" spans="1:1" x14ac:dyDescent="0.25">
      <c r="A276" s="3" t="s">
        <v>276</v>
      </c>
    </row>
    <row r="277" spans="1:1" x14ac:dyDescent="0.25">
      <c r="A277" s="3" t="s">
        <v>287</v>
      </c>
    </row>
    <row r="278" spans="1:1" x14ac:dyDescent="0.25">
      <c r="A278" s="3" t="s">
        <v>282</v>
      </c>
    </row>
    <row r="279" spans="1:1" x14ac:dyDescent="0.25">
      <c r="A279" s="3" t="s">
        <v>303</v>
      </c>
    </row>
  </sheetData>
  <sheetProtection algorithmName="SHA-512" hashValue="VDWc+3QYesV9uJTOiQpnPOmSVNklJ1UWzbnRuUqroI7CR+J/1GqF5vkW2Kaegy9XKKbhkzJOg8A0t2lTr01NCw==" saltValue="XiEelrqD+s6ZJr0Q2z+zpg==" spinCount="100000" sheet="1" objects="1" scenarios="1"/>
  <sortState ref="A9:B279">
    <sortCondition ref="A9"/>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workbookViewId="0">
      <selection activeCell="Q3" sqref="Q3"/>
    </sheetView>
  </sheetViews>
  <sheetFormatPr baseColWidth="10" defaultColWidth="9.140625" defaultRowHeight="15" x14ac:dyDescent="0.25"/>
  <sheetData>
    <row r="1" spans="1:17" ht="14.25" x14ac:dyDescent="0.45">
      <c r="A1" t="s">
        <v>635</v>
      </c>
      <c r="F1" t="s">
        <v>636</v>
      </c>
    </row>
    <row r="2" spans="1:17" ht="14.25" x14ac:dyDescent="0.45">
      <c r="A2" s="46" t="s">
        <v>493</v>
      </c>
      <c r="F2" s="36" t="s">
        <v>494</v>
      </c>
      <c r="Q2" t="s">
        <v>638</v>
      </c>
    </row>
    <row r="3" spans="1:17" ht="14.25" x14ac:dyDescent="0.45">
      <c r="A3" s="46" t="s">
        <v>497</v>
      </c>
      <c r="F3" s="36" t="s">
        <v>495</v>
      </c>
      <c r="Q3" t="str">
        <f>IF('5. Trigger species (global)'!B5&lt;&gt;"",'5. Trigger species (global)'!B5,"")</f>
        <v/>
      </c>
    </row>
    <row r="4" spans="1:17" ht="14.25" x14ac:dyDescent="0.45">
      <c r="A4" s="46" t="s">
        <v>516</v>
      </c>
      <c r="F4" s="36" t="s">
        <v>496</v>
      </c>
      <c r="Q4" t="str">
        <f>IF('5. Trigger species (global)'!B6&lt;&gt;"",'5. Trigger species (global)'!B6,"")</f>
        <v/>
      </c>
    </row>
    <row r="5" spans="1:17" ht="14.25" x14ac:dyDescent="0.45">
      <c r="A5" s="46" t="s">
        <v>520</v>
      </c>
      <c r="F5" s="36" t="s">
        <v>498</v>
      </c>
      <c r="Q5" t="str">
        <f>IF('5. Trigger species (global)'!B7&lt;&gt;"",'5. Trigger species (global)'!B7,"")</f>
        <v/>
      </c>
    </row>
    <row r="6" spans="1:17" ht="14.25" x14ac:dyDescent="0.45">
      <c r="A6" s="46" t="s">
        <v>525</v>
      </c>
      <c r="F6" s="36" t="s">
        <v>503</v>
      </c>
      <c r="Q6" t="str">
        <f>IF('5. Trigger species (global)'!B8&lt;&gt;"",'5. Trigger species (global)'!B8,"")</f>
        <v/>
      </c>
    </row>
    <row r="7" spans="1:17" ht="14.25" x14ac:dyDescent="0.45">
      <c r="A7" s="46" t="s">
        <v>549</v>
      </c>
      <c r="F7" s="36" t="s">
        <v>507</v>
      </c>
      <c r="J7" t="s">
        <v>637</v>
      </c>
      <c r="Q7" t="str">
        <f>IF('5. Trigger species (global)'!B9&lt;&gt;"",'5. Trigger species (global)'!B9,"")</f>
        <v/>
      </c>
    </row>
    <row r="8" spans="1:17" ht="14.25" x14ac:dyDescent="0.45">
      <c r="A8" s="46" t="s">
        <v>553</v>
      </c>
      <c r="F8" s="36" t="s">
        <v>512</v>
      </c>
      <c r="J8" s="36" t="s">
        <v>499</v>
      </c>
      <c r="Q8" t="str">
        <f>IF('5. Trigger species (global)'!B10&lt;&gt;"",'5. Trigger species (global)'!B10,"")</f>
        <v/>
      </c>
    </row>
    <row r="9" spans="1:17" ht="14.25" x14ac:dyDescent="0.45">
      <c r="A9" s="46" t="s">
        <v>571</v>
      </c>
      <c r="F9" s="36" t="s">
        <v>517</v>
      </c>
      <c r="J9" s="36" t="s">
        <v>500</v>
      </c>
      <c r="Q9" t="str">
        <f>IF('5. Trigger species (global)'!B11&lt;&gt;"",'5. Trigger species (global)'!B11,"")</f>
        <v/>
      </c>
    </row>
    <row r="10" spans="1:17" ht="14.25" x14ac:dyDescent="0.45">
      <c r="A10" s="46" t="s">
        <v>586</v>
      </c>
      <c r="F10" s="36" t="s">
        <v>518</v>
      </c>
      <c r="J10" s="36" t="s">
        <v>501</v>
      </c>
      <c r="Q10" t="str">
        <f>IF('5. Trigger species (global)'!B12&lt;&gt;"",'5. Trigger species (global)'!B12,"")</f>
        <v/>
      </c>
    </row>
    <row r="11" spans="1:17" ht="14.25" x14ac:dyDescent="0.45">
      <c r="A11" s="46" t="s">
        <v>611</v>
      </c>
      <c r="F11" s="36" t="s">
        <v>519</v>
      </c>
      <c r="J11" s="36" t="s">
        <v>502</v>
      </c>
      <c r="Q11" t="str">
        <f>IF('5. Trigger species (global)'!B13&lt;&gt;"",'5. Trigger species (global)'!B13,"")</f>
        <v/>
      </c>
    </row>
    <row r="12" spans="1:17" ht="14.25" x14ac:dyDescent="0.45">
      <c r="A12" s="46" t="s">
        <v>615</v>
      </c>
      <c r="F12" s="36" t="s">
        <v>521</v>
      </c>
      <c r="J12" s="36" t="s">
        <v>504</v>
      </c>
      <c r="Q12" t="str">
        <f>IF('5. Trigger species (global)'!B14&lt;&gt;"",'5. Trigger species (global)'!B14,"")</f>
        <v/>
      </c>
    </row>
    <row r="13" spans="1:17" ht="14.25" x14ac:dyDescent="0.45">
      <c r="A13" s="46" t="s">
        <v>621</v>
      </c>
      <c r="F13" s="36" t="s">
        <v>522</v>
      </c>
      <c r="J13" s="36" t="s">
        <v>505</v>
      </c>
      <c r="Q13" t="str">
        <f>IF('5. Trigger species (global)'!B15&lt;&gt;"",'5. Trigger species (global)'!B15,"")</f>
        <v/>
      </c>
    </row>
    <row r="14" spans="1:17" ht="14.25" x14ac:dyDescent="0.45">
      <c r="A14" s="35"/>
      <c r="F14" s="36" t="s">
        <v>523</v>
      </c>
      <c r="J14" s="36" t="s">
        <v>506</v>
      </c>
      <c r="Q14" t="str">
        <f>IF('5. Trigger species (global)'!B16&lt;&gt;"",'5. Trigger species (global)'!B16,"")</f>
        <v/>
      </c>
    </row>
    <row r="15" spans="1:17" ht="14.25" x14ac:dyDescent="0.45">
      <c r="F15" s="36" t="s">
        <v>524</v>
      </c>
      <c r="J15" s="36" t="s">
        <v>508</v>
      </c>
      <c r="Q15" t="str">
        <f>IF('5. Trigger species (global)'!B17&lt;&gt;"",'5. Trigger species (global)'!B17,"")</f>
        <v/>
      </c>
    </row>
    <row r="16" spans="1:17" ht="14.25" x14ac:dyDescent="0.45">
      <c r="F16" s="36" t="s">
        <v>526</v>
      </c>
      <c r="J16" s="36" t="s">
        <v>509</v>
      </c>
      <c r="Q16" t="str">
        <f>IF('5. Trigger species (global)'!B18&lt;&gt;"",'5. Trigger species (global)'!B18,"")</f>
        <v/>
      </c>
    </row>
    <row r="17" spans="1:17" ht="14.25" x14ac:dyDescent="0.45">
      <c r="F17" s="36" t="s">
        <v>531</v>
      </c>
      <c r="J17" s="36" t="s">
        <v>510</v>
      </c>
      <c r="Q17" t="str">
        <f>IF('5. Trigger species (global)'!B19&lt;&gt;"",'5. Trigger species (global)'!B19,"")</f>
        <v/>
      </c>
    </row>
    <row r="18" spans="1:17" ht="14.25" x14ac:dyDescent="0.45">
      <c r="F18" s="36" t="s">
        <v>536</v>
      </c>
      <c r="J18" s="36" t="s">
        <v>511</v>
      </c>
      <c r="Q18" t="str">
        <f>IF('5. Trigger species (global)'!B20&lt;&gt;"",'5. Trigger species (global)'!B20,"")</f>
        <v/>
      </c>
    </row>
    <row r="19" spans="1:17" ht="14.25" x14ac:dyDescent="0.45">
      <c r="F19" s="36" t="s">
        <v>542</v>
      </c>
      <c r="J19" s="36" t="s">
        <v>513</v>
      </c>
      <c r="Q19" t="str">
        <f>IF('5. Trigger species (global)'!B21&lt;&gt;"",'5. Trigger species (global)'!B21,"")</f>
        <v/>
      </c>
    </row>
    <row r="20" spans="1:17" ht="14.25" x14ac:dyDescent="0.45">
      <c r="F20" s="36" t="s">
        <v>550</v>
      </c>
      <c r="J20" s="36" t="s">
        <v>514</v>
      </c>
      <c r="Q20" t="str">
        <f>IF('5. Trigger species (global)'!B22&lt;&gt;"",'5. Trigger species (global)'!B22,"")</f>
        <v/>
      </c>
    </row>
    <row r="21" spans="1:17" ht="14.25" x14ac:dyDescent="0.45">
      <c r="A21" s="35"/>
      <c r="F21" s="36" t="s">
        <v>551</v>
      </c>
      <c r="J21" s="36" t="s">
        <v>515</v>
      </c>
      <c r="Q21" t="str">
        <f>IF('5. Trigger species (global)'!B23&lt;&gt;"",'5. Trigger species (global)'!B23,"")</f>
        <v/>
      </c>
    </row>
    <row r="22" spans="1:17" ht="14.25" x14ac:dyDescent="0.45">
      <c r="F22" s="36" t="s">
        <v>552</v>
      </c>
      <c r="J22" s="36" t="s">
        <v>527</v>
      </c>
      <c r="Q22" t="str">
        <f>IF('5. Trigger species (global)'!B24&lt;&gt;"",'5. Trigger species (global)'!B24,"")</f>
        <v/>
      </c>
    </row>
    <row r="23" spans="1:17" ht="14.25" x14ac:dyDescent="0.45">
      <c r="F23" s="36" t="s">
        <v>554</v>
      </c>
      <c r="J23" s="36" t="s">
        <v>528</v>
      </c>
      <c r="Q23" t="str">
        <f>IF('5. Trigger species (global)'!B25&lt;&gt;"",'5. Trigger species (global)'!B25,"")</f>
        <v/>
      </c>
    </row>
    <row r="24" spans="1:17" ht="14.25" x14ac:dyDescent="0.45">
      <c r="F24" s="36" t="s">
        <v>558</v>
      </c>
      <c r="J24" s="36" t="s">
        <v>529</v>
      </c>
      <c r="Q24" t="str">
        <f>IF('5. Trigger species (global)'!B26&lt;&gt;"",'5. Trigger species (global)'!B26,"")</f>
        <v/>
      </c>
    </row>
    <row r="25" spans="1:17" ht="14.25" x14ac:dyDescent="0.45">
      <c r="F25" s="36" t="s">
        <v>570</v>
      </c>
      <c r="J25" s="36" t="s">
        <v>530</v>
      </c>
      <c r="Q25" t="str">
        <f>IF('5. Trigger species (global)'!B27&lt;&gt;"",'5. Trigger species (global)'!B27,"")</f>
        <v/>
      </c>
    </row>
    <row r="26" spans="1:17" ht="14.25" x14ac:dyDescent="0.45">
      <c r="A26" s="35"/>
      <c r="F26" s="36" t="s">
        <v>572</v>
      </c>
      <c r="J26" s="36" t="s">
        <v>532</v>
      </c>
      <c r="Q26" t="str">
        <f>IF('5. Trigger species (global)'!B28&lt;&gt;"",'5. Trigger species (global)'!B28,"")</f>
        <v/>
      </c>
    </row>
    <row r="27" spans="1:17" ht="14.25" x14ac:dyDescent="0.45">
      <c r="F27" s="36" t="s">
        <v>575</v>
      </c>
      <c r="J27" s="36" t="s">
        <v>533</v>
      </c>
      <c r="Q27" t="str">
        <f>IF('5. Trigger species (global)'!B29&lt;&gt;"",'5. Trigger species (global)'!B29,"")</f>
        <v/>
      </c>
    </row>
    <row r="28" spans="1:17" x14ac:dyDescent="0.25">
      <c r="F28" s="36" t="s">
        <v>578</v>
      </c>
      <c r="J28" s="36" t="s">
        <v>534</v>
      </c>
      <c r="Q28" t="str">
        <f>IF('5. Trigger species (global)'!B30&lt;&gt;"",'5. Trigger species (global)'!B30,"")</f>
        <v/>
      </c>
    </row>
    <row r="29" spans="1:17" x14ac:dyDescent="0.25">
      <c r="F29" s="36" t="s">
        <v>579</v>
      </c>
      <c r="J29" s="36" t="s">
        <v>535</v>
      </c>
      <c r="Q29" t="str">
        <f>IF('5. Trigger species (global)'!B31&lt;&gt;"",'5. Trigger species (global)'!B31,"")</f>
        <v/>
      </c>
    </row>
    <row r="30" spans="1:17" x14ac:dyDescent="0.25">
      <c r="F30" s="36" t="s">
        <v>582</v>
      </c>
      <c r="J30" s="36" t="s">
        <v>537</v>
      </c>
      <c r="Q30" t="str">
        <f>IF('5. Trigger species (global)'!B32&lt;&gt;"",'5. Trigger species (global)'!B32,"")</f>
        <v/>
      </c>
    </row>
    <row r="31" spans="1:17" x14ac:dyDescent="0.25">
      <c r="F31" s="36" t="s">
        <v>585</v>
      </c>
      <c r="J31" s="36" t="s">
        <v>538</v>
      </c>
      <c r="Q31" t="str">
        <f>IF('5. Trigger species (global)'!B33&lt;&gt;"",'5. Trigger species (global)'!B33,"")</f>
        <v/>
      </c>
    </row>
    <row r="32" spans="1:17" x14ac:dyDescent="0.25">
      <c r="F32" s="36" t="s">
        <v>587</v>
      </c>
      <c r="J32" s="36" t="s">
        <v>539</v>
      </c>
      <c r="Q32" t="str">
        <f>IF('5. Trigger species (global)'!B34&lt;&gt;"",'5. Trigger species (global)'!B34,"")</f>
        <v/>
      </c>
    </row>
    <row r="33" spans="1:17" x14ac:dyDescent="0.25">
      <c r="F33" s="36" t="s">
        <v>591</v>
      </c>
      <c r="J33" s="36" t="s">
        <v>540</v>
      </c>
      <c r="Q33" t="str">
        <f>IF('5. Trigger species (global)'!B35&lt;&gt;"",'5. Trigger species (global)'!B35,"")</f>
        <v/>
      </c>
    </row>
    <row r="34" spans="1:17" x14ac:dyDescent="0.25">
      <c r="F34" s="36" t="s">
        <v>595</v>
      </c>
      <c r="J34" s="36" t="s">
        <v>541</v>
      </c>
      <c r="Q34" t="str">
        <f>IF('5. Trigger species (global)'!B36&lt;&gt;"",'5. Trigger species (global)'!B36,"")</f>
        <v/>
      </c>
    </row>
    <row r="35" spans="1:17" x14ac:dyDescent="0.25">
      <c r="F35" s="36" t="s">
        <v>600</v>
      </c>
      <c r="J35" s="36" t="s">
        <v>543</v>
      </c>
      <c r="Q35" t="str">
        <f>IF('5. Trigger species (global)'!B37&lt;&gt;"",'5. Trigger species (global)'!B37,"")</f>
        <v/>
      </c>
    </row>
    <row r="36" spans="1:17" x14ac:dyDescent="0.25">
      <c r="F36" s="36" t="s">
        <v>601</v>
      </c>
      <c r="J36" s="36" t="s">
        <v>544</v>
      </c>
      <c r="Q36" t="str">
        <f>IF('5. Trigger species (global)'!B38&lt;&gt;"",'5. Trigger species (global)'!B38,"")</f>
        <v/>
      </c>
    </row>
    <row r="37" spans="1:17" x14ac:dyDescent="0.25">
      <c r="F37" s="36" t="s">
        <v>606</v>
      </c>
      <c r="J37" s="36" t="s">
        <v>545</v>
      </c>
      <c r="Q37" t="str">
        <f>IF('5. Trigger species (global)'!B39&lt;&gt;"",'5. Trigger species (global)'!B39,"")</f>
        <v/>
      </c>
    </row>
    <row r="38" spans="1:17" x14ac:dyDescent="0.25">
      <c r="F38" s="36" t="s">
        <v>612</v>
      </c>
      <c r="J38" s="36" t="s">
        <v>546</v>
      </c>
      <c r="Q38" t="str">
        <f>IF('5. Trigger species (global)'!B40&lt;&gt;"",'5. Trigger species (global)'!B40,"")</f>
        <v/>
      </c>
    </row>
    <row r="39" spans="1:17" x14ac:dyDescent="0.25">
      <c r="F39" s="36" t="s">
        <v>613</v>
      </c>
      <c r="J39" s="36" t="s">
        <v>547</v>
      </c>
      <c r="Q39" t="str">
        <f>IF('5. Trigger species (global)'!B41&lt;&gt;"",'5. Trigger species (global)'!B41,"")</f>
        <v/>
      </c>
    </row>
    <row r="40" spans="1:17" x14ac:dyDescent="0.25">
      <c r="F40" s="36" t="s">
        <v>614</v>
      </c>
      <c r="J40" s="36" t="s">
        <v>548</v>
      </c>
      <c r="Q40" t="str">
        <f>IF('5. Trigger species (global)'!B42&lt;&gt;"",'5. Trigger species (global)'!B42,"")</f>
        <v/>
      </c>
    </row>
    <row r="41" spans="1:17" x14ac:dyDescent="0.25">
      <c r="F41" s="36" t="s">
        <v>616</v>
      </c>
      <c r="J41" s="36" t="s">
        <v>555</v>
      </c>
      <c r="Q41" t="str">
        <f>IF('5. Trigger species (global)'!B43&lt;&gt;"",'5. Trigger species (global)'!B43,"")</f>
        <v/>
      </c>
    </row>
    <row r="42" spans="1:17" x14ac:dyDescent="0.25">
      <c r="F42" s="36" t="s">
        <v>617</v>
      </c>
      <c r="J42" s="36" t="s">
        <v>556</v>
      </c>
      <c r="Q42" t="str">
        <f>IF('5. Trigger species (global)'!B44&lt;&gt;"",'5. Trigger species (global)'!B44,"")</f>
        <v/>
      </c>
    </row>
    <row r="43" spans="1:17" x14ac:dyDescent="0.25">
      <c r="F43" s="36" t="s">
        <v>618</v>
      </c>
      <c r="J43" s="36" t="s">
        <v>557</v>
      </c>
      <c r="Q43" t="str">
        <f>IF('5. Trigger species (global)'!B45&lt;&gt;"",'5. Trigger species (global)'!B45,"")</f>
        <v/>
      </c>
    </row>
    <row r="44" spans="1:17" x14ac:dyDescent="0.25">
      <c r="F44" s="36" t="s">
        <v>619</v>
      </c>
      <c r="J44" s="36" t="s">
        <v>559</v>
      </c>
      <c r="Q44" t="str">
        <f>IF('5. Trigger species (global)'!B46&lt;&gt;"",'5. Trigger species (global)'!B46,"")</f>
        <v/>
      </c>
    </row>
    <row r="45" spans="1:17" x14ac:dyDescent="0.25">
      <c r="A45" s="35"/>
      <c r="F45" s="36" t="s">
        <v>620</v>
      </c>
      <c r="J45" s="36" t="s">
        <v>560</v>
      </c>
      <c r="Q45" t="str">
        <f>IF('5. Trigger species (global)'!B47&lt;&gt;"",'5. Trigger species (global)'!B47,"")</f>
        <v/>
      </c>
    </row>
    <row r="46" spans="1:17" x14ac:dyDescent="0.25">
      <c r="F46" s="36" t="s">
        <v>622</v>
      </c>
      <c r="J46" s="36" t="s">
        <v>561</v>
      </c>
      <c r="Q46" t="str">
        <f>IF('5. Trigger species (global)'!B48&lt;&gt;"",'5. Trigger species (global)'!B48,"")</f>
        <v/>
      </c>
    </row>
    <row r="47" spans="1:17" x14ac:dyDescent="0.25">
      <c r="J47" s="36" t="s">
        <v>562</v>
      </c>
      <c r="Q47" t="str">
        <f>IF('5. Trigger species (global)'!B49&lt;&gt;"",'5. Trigger species (global)'!B49,"")</f>
        <v/>
      </c>
    </row>
    <row r="48" spans="1:17" x14ac:dyDescent="0.25">
      <c r="J48" s="36" t="s">
        <v>563</v>
      </c>
      <c r="Q48" t="str">
        <f>IF('5. Trigger species (global)'!B50&lt;&gt;"",'5. Trigger species (global)'!B50,"")</f>
        <v/>
      </c>
    </row>
    <row r="49" spans="1:17" x14ac:dyDescent="0.25">
      <c r="J49" s="36" t="s">
        <v>564</v>
      </c>
      <c r="Q49" t="str">
        <f>IF('5. Trigger species (global)'!B51&lt;&gt;"",'5. Trigger species (global)'!B51,"")</f>
        <v/>
      </c>
    </row>
    <row r="50" spans="1:17" x14ac:dyDescent="0.25">
      <c r="J50" s="36" t="s">
        <v>565</v>
      </c>
      <c r="Q50" t="str">
        <f>IF('5. Trigger species (global)'!B52&lt;&gt;"",'5. Trigger species (global)'!B52,"")</f>
        <v/>
      </c>
    </row>
    <row r="51" spans="1:17" x14ac:dyDescent="0.25">
      <c r="J51" s="36" t="s">
        <v>566</v>
      </c>
      <c r="Q51" t="str">
        <f>IF('5. Trigger species (global)'!B53&lt;&gt;"",'5. Trigger species (global)'!B53,"")</f>
        <v/>
      </c>
    </row>
    <row r="52" spans="1:17" x14ac:dyDescent="0.25">
      <c r="J52" s="36" t="s">
        <v>567</v>
      </c>
      <c r="Q52" t="str">
        <f>IF('5. Trigger species (global)'!B54&lt;&gt;"",'5. Trigger species (global)'!B54,"")</f>
        <v/>
      </c>
    </row>
    <row r="53" spans="1:17" x14ac:dyDescent="0.25">
      <c r="J53" s="36" t="s">
        <v>568</v>
      </c>
      <c r="Q53" t="str">
        <f>IF('5. Trigger species (global)'!B55&lt;&gt;"",'5. Trigger species (global)'!B55,"")</f>
        <v/>
      </c>
    </row>
    <row r="54" spans="1:17" x14ac:dyDescent="0.25">
      <c r="J54" s="36" t="s">
        <v>569</v>
      </c>
      <c r="Q54" t="str">
        <f>IF('5. Trigger species (global)'!B56&lt;&gt;"",'5. Trigger species (global)'!B56,"")</f>
        <v/>
      </c>
    </row>
    <row r="55" spans="1:17" x14ac:dyDescent="0.25">
      <c r="J55" s="36" t="s">
        <v>573</v>
      </c>
      <c r="Q55" t="str">
        <f>IF('5. Trigger species (global)'!B57&lt;&gt;"",'5. Trigger species (global)'!B57,"")</f>
        <v/>
      </c>
    </row>
    <row r="56" spans="1:17" x14ac:dyDescent="0.25">
      <c r="J56" s="36" t="s">
        <v>574</v>
      </c>
      <c r="Q56" t="str">
        <f>IF('5. Trigger species (global)'!B58&lt;&gt;"",'5. Trigger species (global)'!B58,"")</f>
        <v/>
      </c>
    </row>
    <row r="57" spans="1:17" x14ac:dyDescent="0.25">
      <c r="J57" s="36" t="s">
        <v>576</v>
      </c>
      <c r="Q57" t="str">
        <f>IF('5. Trigger species (global)'!B59&lt;&gt;"",'5. Trigger species (global)'!B59,"")</f>
        <v/>
      </c>
    </row>
    <row r="58" spans="1:17" x14ac:dyDescent="0.25">
      <c r="J58" s="36" t="s">
        <v>577</v>
      </c>
      <c r="Q58" t="str">
        <f>IF('5. Trigger species (global)'!B60&lt;&gt;"",'5. Trigger species (global)'!B60,"")</f>
        <v/>
      </c>
    </row>
    <row r="59" spans="1:17" x14ac:dyDescent="0.25">
      <c r="J59" s="36" t="s">
        <v>580</v>
      </c>
      <c r="Q59" t="str">
        <f>IF('5. Trigger species (global)'!B61&lt;&gt;"",'5. Trigger species (global)'!B61,"")</f>
        <v/>
      </c>
    </row>
    <row r="60" spans="1:17" x14ac:dyDescent="0.25">
      <c r="J60" s="36" t="s">
        <v>581</v>
      </c>
      <c r="Q60" t="str">
        <f>IF('5. Trigger species (global)'!B62&lt;&gt;"",'5. Trigger species (global)'!B62,"")</f>
        <v/>
      </c>
    </row>
    <row r="61" spans="1:17" x14ac:dyDescent="0.25">
      <c r="J61" s="36" t="s">
        <v>583</v>
      </c>
      <c r="Q61" t="str">
        <f>IF('5. Trigger species (global)'!B63&lt;&gt;"",'5. Trigger species (global)'!B63,"")</f>
        <v/>
      </c>
    </row>
    <row r="62" spans="1:17" x14ac:dyDescent="0.25">
      <c r="J62" s="36" t="s">
        <v>584</v>
      </c>
      <c r="Q62" t="str">
        <f>IF('5. Trigger species (global)'!B64&lt;&gt;"",'5. Trigger species (global)'!B64,"")</f>
        <v/>
      </c>
    </row>
    <row r="63" spans="1:17" x14ac:dyDescent="0.25">
      <c r="J63" s="36" t="s">
        <v>588</v>
      </c>
      <c r="Q63" t="str">
        <f>IF('5. Trigger species (global)'!B65&lt;&gt;"",'5. Trigger species (global)'!B65,"")</f>
        <v/>
      </c>
    </row>
    <row r="64" spans="1:17" x14ac:dyDescent="0.25">
      <c r="A64" s="35"/>
      <c r="J64" s="36" t="s">
        <v>589</v>
      </c>
      <c r="Q64" t="str">
        <f>IF('5. Trigger species (global)'!B66&lt;&gt;"",'5. Trigger species (global)'!B66,"")</f>
        <v/>
      </c>
    </row>
    <row r="65" spans="1:17" x14ac:dyDescent="0.25">
      <c r="J65" s="36" t="s">
        <v>590</v>
      </c>
      <c r="Q65" t="str">
        <f>IF('5. Trigger species (global)'!B67&lt;&gt;"",'5. Trigger species (global)'!B67,"")</f>
        <v/>
      </c>
    </row>
    <row r="66" spans="1:17" x14ac:dyDescent="0.25">
      <c r="J66" s="36" t="s">
        <v>592</v>
      </c>
      <c r="Q66" t="str">
        <f>IF('5. Trigger species (global)'!B68&lt;&gt;"",'5. Trigger species (global)'!B68,"")</f>
        <v/>
      </c>
    </row>
    <row r="67" spans="1:17" x14ac:dyDescent="0.25">
      <c r="J67" s="36" t="s">
        <v>593</v>
      </c>
      <c r="Q67" t="str">
        <f>IF('5. Trigger species (global)'!B69&lt;&gt;"",'5. Trigger species (global)'!B69,"")</f>
        <v/>
      </c>
    </row>
    <row r="68" spans="1:17" x14ac:dyDescent="0.25">
      <c r="J68" s="36" t="s">
        <v>594</v>
      </c>
      <c r="Q68" t="str">
        <f>IF('5. Trigger species (global)'!B70&lt;&gt;"",'5. Trigger species (global)'!B70,"")</f>
        <v/>
      </c>
    </row>
    <row r="69" spans="1:17" x14ac:dyDescent="0.25">
      <c r="J69" s="36" t="s">
        <v>596</v>
      </c>
      <c r="Q69" t="str">
        <f>IF('5. Trigger species (global)'!B71&lt;&gt;"",'5. Trigger species (global)'!B71,"")</f>
        <v/>
      </c>
    </row>
    <row r="70" spans="1:17" x14ac:dyDescent="0.25">
      <c r="J70" s="36" t="s">
        <v>597</v>
      </c>
      <c r="Q70" t="str">
        <f>IF('5. Trigger species (global)'!B72&lt;&gt;"",'5. Trigger species (global)'!B72,"")</f>
        <v/>
      </c>
    </row>
    <row r="71" spans="1:17" x14ac:dyDescent="0.25">
      <c r="J71" s="36" t="s">
        <v>598</v>
      </c>
      <c r="Q71" t="str">
        <f>IF('5. Trigger species (global)'!B73&lt;&gt;"",'5. Trigger species (global)'!B73,"")</f>
        <v/>
      </c>
    </row>
    <row r="72" spans="1:17" x14ac:dyDescent="0.25">
      <c r="J72" s="36" t="s">
        <v>599</v>
      </c>
      <c r="Q72" t="str">
        <f>IF('5. Trigger species (global)'!B74&lt;&gt;"",'5. Trigger species (global)'!B74,"")</f>
        <v/>
      </c>
    </row>
    <row r="73" spans="1:17" x14ac:dyDescent="0.25">
      <c r="J73" s="36" t="s">
        <v>602</v>
      </c>
      <c r="Q73" t="str">
        <f>IF('5. Trigger species (global)'!B75&lt;&gt;"",'5. Trigger species (global)'!B75,"")</f>
        <v/>
      </c>
    </row>
    <row r="74" spans="1:17" x14ac:dyDescent="0.25">
      <c r="J74" s="36" t="s">
        <v>603</v>
      </c>
      <c r="Q74" t="str">
        <f>IF('5. Trigger species (global)'!B76&lt;&gt;"",'5. Trigger species (global)'!B76,"")</f>
        <v/>
      </c>
    </row>
    <row r="75" spans="1:17" x14ac:dyDescent="0.25">
      <c r="J75" s="36" t="s">
        <v>604</v>
      </c>
      <c r="Q75" t="str">
        <f>IF('5. Trigger species (global)'!B77&lt;&gt;"",'5. Trigger species (global)'!B77,"")</f>
        <v/>
      </c>
    </row>
    <row r="76" spans="1:17" x14ac:dyDescent="0.25">
      <c r="J76" s="36" t="s">
        <v>605</v>
      </c>
      <c r="Q76" t="str">
        <f>IF('5. Trigger species (global)'!B78&lt;&gt;"",'5. Trigger species (global)'!B78,"")</f>
        <v/>
      </c>
    </row>
    <row r="77" spans="1:17" x14ac:dyDescent="0.25">
      <c r="J77" s="36" t="s">
        <v>607</v>
      </c>
      <c r="Q77" t="str">
        <f>IF('5. Trigger species (global)'!B79&lt;&gt;"",'5. Trigger species (global)'!B79,"")</f>
        <v/>
      </c>
    </row>
    <row r="78" spans="1:17" x14ac:dyDescent="0.25">
      <c r="J78" s="36" t="s">
        <v>608</v>
      </c>
      <c r="Q78" t="str">
        <f>IF('5. Trigger species (global)'!B80&lt;&gt;"",'5. Trigger species (global)'!B80,"")</f>
        <v/>
      </c>
    </row>
    <row r="79" spans="1:17" x14ac:dyDescent="0.25">
      <c r="J79" s="36" t="s">
        <v>609</v>
      </c>
      <c r="Q79" t="str">
        <f>IF('5. Trigger species (global)'!B81&lt;&gt;"",'5. Trigger species (global)'!B81,"")</f>
        <v/>
      </c>
    </row>
    <row r="80" spans="1:17" x14ac:dyDescent="0.25">
      <c r="A80" s="35"/>
      <c r="J80" s="36" t="s">
        <v>610</v>
      </c>
      <c r="Q80" t="str">
        <f>IF('5. Trigger species (global)'!B82&lt;&gt;"",'5. Trigger species (global)'!B82,"")</f>
        <v/>
      </c>
    </row>
    <row r="81" spans="17:17" x14ac:dyDescent="0.25">
      <c r="Q81" t="str">
        <f>IF('5. Trigger species (global)'!B83&lt;&gt;"",'5. Trigger species (global)'!B83,"")</f>
        <v/>
      </c>
    </row>
    <row r="82" spans="17:17" x14ac:dyDescent="0.25">
      <c r="Q82" t="str">
        <f>IF('5. Trigger species (global)'!B84&lt;&gt;"",'5. Trigger species (global)'!B84,"")</f>
        <v/>
      </c>
    </row>
    <row r="83" spans="17:17" x14ac:dyDescent="0.25">
      <c r="Q83" t="str">
        <f>IF('5. Trigger species (global)'!B85&lt;&gt;"",'5. Trigger species (global)'!B85,"")</f>
        <v/>
      </c>
    </row>
    <row r="84" spans="17:17" x14ac:dyDescent="0.25">
      <c r="Q84" t="str">
        <f>IF('5. Trigger species (global)'!B86&lt;&gt;"",'5. Trigger species (global)'!B86,"")</f>
        <v/>
      </c>
    </row>
    <row r="85" spans="17:17" x14ac:dyDescent="0.25">
      <c r="Q85" t="str">
        <f>IF('5. Trigger species (global)'!B87&lt;&gt;"",'5. Trigger species (global)'!B87,"")</f>
        <v/>
      </c>
    </row>
    <row r="86" spans="17:17" x14ac:dyDescent="0.25">
      <c r="Q86" t="str">
        <f>IF('5. Trigger species (global)'!B88&lt;&gt;"",'5. Trigger species (global)'!B88,"")</f>
        <v/>
      </c>
    </row>
    <row r="87" spans="17:17" x14ac:dyDescent="0.25">
      <c r="Q87" t="str">
        <f>IF('5. Trigger species (global)'!B89&lt;&gt;"",'5. Trigger species (global)'!B89,"")</f>
        <v/>
      </c>
    </row>
    <row r="88" spans="17:17" x14ac:dyDescent="0.25">
      <c r="Q88" t="str">
        <f>IF('5. Trigger species (global)'!B90&lt;&gt;"",'5. Trigger species (global)'!B90,"")</f>
        <v/>
      </c>
    </row>
    <row r="89" spans="17:17" x14ac:dyDescent="0.25">
      <c r="Q89" t="str">
        <f>IF('5. Trigger species (global)'!B91&lt;&gt;"",'5. Trigger species (global)'!B91,"")</f>
        <v/>
      </c>
    </row>
    <row r="90" spans="17:17" x14ac:dyDescent="0.25">
      <c r="Q90" t="str">
        <f>IF('5. Trigger species (global)'!B92&lt;&gt;"",'5. Trigger species (global)'!B92,"")</f>
        <v/>
      </c>
    </row>
    <row r="91" spans="17:17" x14ac:dyDescent="0.25">
      <c r="Q91" t="str">
        <f>IF('5. Trigger species (global)'!B93&lt;&gt;"",'5. Trigger species (global)'!B93,"")</f>
        <v/>
      </c>
    </row>
    <row r="92" spans="17:17" x14ac:dyDescent="0.25">
      <c r="Q92" t="str">
        <f>IF('5. Trigger species (global)'!B94&lt;&gt;"",'5. Trigger species (global)'!B94,"")</f>
        <v/>
      </c>
    </row>
    <row r="93" spans="17:17" x14ac:dyDescent="0.25">
      <c r="Q93" t="str">
        <f>IF('5. Trigger species (global)'!B95&lt;&gt;"",'5. Trigger species (global)'!B95,"")</f>
        <v/>
      </c>
    </row>
    <row r="94" spans="17:17" x14ac:dyDescent="0.25">
      <c r="Q94" t="str">
        <f>IF('5. Trigger species (global)'!B96&lt;&gt;"",'5. Trigger species (global)'!B96,"")</f>
        <v/>
      </c>
    </row>
    <row r="95" spans="17:17" x14ac:dyDescent="0.25">
      <c r="Q95" t="str">
        <f>IF('5. Trigger species (global)'!B97&lt;&gt;"",'5. Trigger species (global)'!B97,"")</f>
        <v/>
      </c>
    </row>
    <row r="96" spans="17:17" x14ac:dyDescent="0.25">
      <c r="Q96" t="str">
        <f>IF('5. Trigger species (global)'!B98&lt;&gt;"",'5. Trigger species (global)'!B98,"")</f>
        <v/>
      </c>
    </row>
    <row r="97" spans="1:17" x14ac:dyDescent="0.25">
      <c r="Q97" t="str">
        <f>IF('5. Trigger species (global)'!B99&lt;&gt;"",'5. Trigger species (global)'!B99,"")</f>
        <v/>
      </c>
    </row>
    <row r="98" spans="1:17" x14ac:dyDescent="0.25">
      <c r="Q98" t="str">
        <f>IF('5. Trigger species (global)'!B100&lt;&gt;"",'5. Trigger species (global)'!B100,"")</f>
        <v/>
      </c>
    </row>
    <row r="99" spans="1:17" x14ac:dyDescent="0.25">
      <c r="Q99" t="str">
        <f>IF('5. Trigger species (global)'!B101&lt;&gt;"",'5. Trigger species (global)'!B101,"")</f>
        <v/>
      </c>
    </row>
    <row r="100" spans="1:17" x14ac:dyDescent="0.25">
      <c r="Q100" t="str">
        <f>IF('5. Trigger species (global)'!B102&lt;&gt;"",'5. Trigger species (global)'!B102,"")</f>
        <v/>
      </c>
    </row>
    <row r="101" spans="1:17" x14ac:dyDescent="0.25">
      <c r="Q101" t="str">
        <f>IF('5. Trigger species (global)'!B103&lt;&gt;"",'5. Trigger species (global)'!B103,"")</f>
        <v/>
      </c>
    </row>
    <row r="102" spans="1:17" x14ac:dyDescent="0.25">
      <c r="Q102" t="str">
        <f>IF('5. Trigger species (global)'!B104&lt;&gt;"",'5. Trigger species (global)'!B104,"")</f>
        <v/>
      </c>
    </row>
    <row r="103" spans="1:17" x14ac:dyDescent="0.25">
      <c r="Q103" t="str">
        <f>IF('5. Trigger species (global)'!B105&lt;&gt;"",'5. Trigger species (global)'!B105,"")</f>
        <v/>
      </c>
    </row>
    <row r="104" spans="1:17" x14ac:dyDescent="0.25">
      <c r="Q104" t="str">
        <f>IF('5. Trigger species (global)'!B106&lt;&gt;"",'5. Trigger species (global)'!B106,"")</f>
        <v/>
      </c>
    </row>
    <row r="105" spans="1:17" x14ac:dyDescent="0.25">
      <c r="Q105" t="str">
        <f>IF('5. Trigger species (global)'!B107&lt;&gt;"",'5. Trigger species (global)'!B107,"")</f>
        <v/>
      </c>
    </row>
    <row r="106" spans="1:17" x14ac:dyDescent="0.25">
      <c r="A106" s="35"/>
      <c r="Q106" t="str">
        <f>IF('5. Trigger species (global)'!B108&lt;&gt;"",'5. Trigger species (global)'!B108,"")</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B7" sqref="B7"/>
    </sheetView>
  </sheetViews>
  <sheetFormatPr baseColWidth="10" defaultColWidth="9" defaultRowHeight="15" x14ac:dyDescent="0.25"/>
  <cols>
    <col min="1" max="1" width="108.7109375" style="71" customWidth="1"/>
    <col min="2" max="2" width="36.85546875" style="71" customWidth="1"/>
    <col min="3" max="3" width="9" style="71"/>
    <col min="4" max="4" width="21" style="71" customWidth="1"/>
    <col min="5" max="5" width="17.140625" style="71" customWidth="1"/>
    <col min="6" max="6" width="22.28515625" style="71" customWidth="1"/>
    <col min="7" max="16384" width="9" style="71"/>
  </cols>
  <sheetData>
    <row r="1" spans="1:6" ht="14.65" thickBot="1" x14ac:dyDescent="0.5">
      <c r="A1" s="77" t="s">
        <v>325</v>
      </c>
    </row>
    <row r="2" spans="1:6" ht="14.65" thickBot="1" x14ac:dyDescent="0.5">
      <c r="A2" s="79" t="s">
        <v>0</v>
      </c>
      <c r="B2" s="72"/>
    </row>
    <row r="3" spans="1:6" ht="14.65" thickBot="1" x14ac:dyDescent="0.5">
      <c r="A3" s="79" t="s">
        <v>304</v>
      </c>
      <c r="B3" s="72"/>
    </row>
    <row r="4" spans="1:6" ht="14.65" thickBot="1" x14ac:dyDescent="0.5">
      <c r="A4" s="79" t="s">
        <v>324</v>
      </c>
      <c r="B4" s="73"/>
    </row>
    <row r="5" spans="1:6" ht="14.65" thickBot="1" x14ac:dyDescent="0.5">
      <c r="A5" s="79" t="s">
        <v>305</v>
      </c>
      <c r="B5" s="74"/>
    </row>
    <row r="6" spans="1:6" ht="14.65" thickBot="1" x14ac:dyDescent="0.5">
      <c r="A6" s="79" t="s">
        <v>306</v>
      </c>
      <c r="B6" s="72"/>
      <c r="C6" s="75" t="str">
        <f>IF(B6&lt;&gt;B5,"Warning - email addresses do not match","")</f>
        <v/>
      </c>
    </row>
    <row r="7" spans="1:6" ht="14.65" thickBot="1" x14ac:dyDescent="0.5">
      <c r="A7" s="79" t="s">
        <v>307</v>
      </c>
      <c r="B7" s="72"/>
    </row>
    <row r="8" spans="1:6" ht="14.65" thickBot="1" x14ac:dyDescent="0.5">
      <c r="A8" s="79" t="s">
        <v>444</v>
      </c>
      <c r="B8" s="72"/>
    </row>
    <row r="9" spans="1:6" ht="14.25" x14ac:dyDescent="0.45">
      <c r="A9" s="80"/>
      <c r="B9" s="76"/>
    </row>
    <row r="10" spans="1:6" ht="14.65" thickBot="1" x14ac:dyDescent="0.5">
      <c r="A10" s="77" t="s">
        <v>326</v>
      </c>
      <c r="B10" s="76"/>
    </row>
    <row r="11" spans="1:6" ht="14.65" thickBot="1" x14ac:dyDescent="0.5">
      <c r="A11" s="79" t="s">
        <v>310</v>
      </c>
      <c r="B11" s="73"/>
      <c r="C11" s="71" t="str">
        <f>IF(B11="Yes", "Which KBA Partner?","")</f>
        <v/>
      </c>
    </row>
    <row r="12" spans="1:6" ht="14.65" thickBot="1" x14ac:dyDescent="0.5">
      <c r="A12" s="81" t="s">
        <v>311</v>
      </c>
      <c r="B12" s="73"/>
      <c r="C12" s="71" t="str">
        <f>IF(B12="Yes", "Please describe this relationship:","")</f>
        <v/>
      </c>
      <c r="F12" s="76"/>
    </row>
    <row r="13" spans="1:6" ht="14.65" thickBot="1" x14ac:dyDescent="0.5">
      <c r="A13" s="82" t="s">
        <v>327</v>
      </c>
      <c r="B13" s="73"/>
    </row>
    <row r="14" spans="1:6" ht="14.65" thickBot="1" x14ac:dyDescent="0.5">
      <c r="A14" s="82" t="s">
        <v>342</v>
      </c>
      <c r="B14" s="73"/>
    </row>
    <row r="15" spans="1:6" ht="14.65" thickBot="1" x14ac:dyDescent="0.5">
      <c r="A15" s="83" t="s">
        <v>346</v>
      </c>
      <c r="B15" s="73"/>
    </row>
    <row r="16" spans="1:6" ht="14.65" thickBot="1" x14ac:dyDescent="0.5">
      <c r="A16" s="82" t="s">
        <v>863</v>
      </c>
      <c r="B16" s="73"/>
    </row>
    <row r="17" spans="1:3" ht="14.65" thickBot="1" x14ac:dyDescent="0.5">
      <c r="A17" s="83" t="s">
        <v>345</v>
      </c>
      <c r="B17" s="73"/>
    </row>
    <row r="18" spans="1:3" ht="14.65" thickBot="1" x14ac:dyDescent="0.5">
      <c r="A18" s="83" t="s">
        <v>700</v>
      </c>
      <c r="B18" s="73"/>
      <c r="C18" s="71" t="str">
        <f>IF(B18="Yes", "Please state which:","")</f>
        <v/>
      </c>
    </row>
    <row r="19" spans="1:3" ht="14.65" thickBot="1" x14ac:dyDescent="0.5">
      <c r="A19" s="83" t="s">
        <v>701</v>
      </c>
      <c r="B19" s="73"/>
      <c r="C19" s="71" t="str">
        <f>IF(B19="Yes", "Please give further details:","")</f>
        <v/>
      </c>
    </row>
    <row r="20" spans="1:3" ht="14.25" x14ac:dyDescent="0.45">
      <c r="A20" s="78"/>
    </row>
    <row r="21" spans="1:3" ht="14.25" x14ac:dyDescent="0.45">
      <c r="A21" s="77" t="s">
        <v>347</v>
      </c>
    </row>
    <row r="22" spans="1:3" ht="14.65" thickBot="1" x14ac:dyDescent="0.5">
      <c r="A22" s="78"/>
    </row>
    <row r="23" spans="1:3" ht="14.65" thickBot="1" x14ac:dyDescent="0.5">
      <c r="A23" s="79" t="s">
        <v>648</v>
      </c>
      <c r="B23" s="73"/>
      <c r="C23" s="71" t="str">
        <f>IF(B23="No", "If no, please give further details","")</f>
        <v/>
      </c>
    </row>
    <row r="24" spans="1:3" ht="14.25" x14ac:dyDescent="0.45">
      <c r="A24" s="78"/>
    </row>
    <row r="25" spans="1:3" ht="14.25" x14ac:dyDescent="0.45">
      <c r="A25" s="84" t="str">
        <f>IF(AND(B2&lt;&gt;"",B3&lt;&gt;"",B4&lt;&gt;"",B5&lt;&gt;"",B6&lt;&gt;"",B7&lt;&gt;"",B8&lt;&gt;"",B11&lt;&gt;"",B12&lt;&gt;"",B13&lt;&gt;"",B14&lt;&gt;"",B16&lt;&gt;"",B23&lt;&gt;""), "Data entry complete, please now move to Sheet 3", "Questions in bold are mandatory; you have not completed data entry for this page….")</f>
        <v>Questions in bold are mandatory; you have not completed data entry for this page….</v>
      </c>
    </row>
  </sheetData>
  <conditionalFormatting sqref="F12">
    <cfRule type="expression" dxfId="33" priority="5">
      <formula>$B$12="Yes"</formula>
    </cfRule>
  </conditionalFormatting>
  <conditionalFormatting sqref="E11">
    <cfRule type="expression" dxfId="32" priority="4">
      <formula>$B$11="Yes"</formula>
    </cfRule>
  </conditionalFormatting>
  <conditionalFormatting sqref="F23">
    <cfRule type="expression" dxfId="31" priority="3">
      <formula>$B$23="No"</formula>
    </cfRule>
  </conditionalFormatting>
  <conditionalFormatting sqref="F18">
    <cfRule type="expression" dxfId="30" priority="2">
      <formula>$B$18="Yes"</formula>
    </cfRule>
  </conditionalFormatting>
  <conditionalFormatting sqref="F19">
    <cfRule type="expression" dxfId="29" priority="1">
      <formula>$B$19="Yes"</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lookups!$F$3:$F$4</xm:f>
          </x14:formula1>
          <xm:sqref>B11:B12 B23 B18 B19</xm:sqref>
        </x14:dataValidation>
        <x14:dataValidation type="list" allowBlank="1" showInputMessage="1" showErrorMessage="1">
          <x14:formula1>
            <xm:f>lookups!$E$24:$E$35</xm:f>
          </x14:formula1>
          <xm:sqref>E11</xm:sqref>
        </x14:dataValidation>
        <x14:dataValidation type="list" allowBlank="1" showInputMessage="1" showErrorMessage="1">
          <x14:formula1>
            <xm:f>lookups!$H$3:$H$5</xm:f>
          </x14:formula1>
          <xm:sqref>B14</xm:sqref>
        </x14:dataValidation>
        <x14:dataValidation type="list" allowBlank="1" showInputMessage="1" showErrorMessage="1">
          <x14:formula1>
            <xm:f>lookups!$H$24:$H$37</xm:f>
          </x14:formula1>
          <xm:sqref>B17</xm:sqref>
        </x14:dataValidation>
        <x14:dataValidation type="list" allowBlank="1" showInputMessage="1" showErrorMessage="1">
          <x14:formula1>
            <xm:f>lookups!$A$9:$A$259</xm:f>
          </x14:formula1>
          <xm:sqref>B4 B15 B13</xm:sqref>
        </x14:dataValidation>
        <x14:dataValidation type="list" allowBlank="1" showInputMessage="1" showErrorMessage="1">
          <x14:formula1>
            <xm:f>lookups!$L$92:$L$108</xm:f>
          </x14:formula1>
          <xm:sqref>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workbookViewId="0">
      <selection activeCell="E2" sqref="E2"/>
    </sheetView>
  </sheetViews>
  <sheetFormatPr baseColWidth="10" defaultColWidth="9.140625" defaultRowHeight="15" x14ac:dyDescent="0.25"/>
  <cols>
    <col min="4" max="4" width="26" customWidth="1"/>
    <col min="5" max="5" width="48.85546875" customWidth="1"/>
    <col min="6" max="6" width="34" customWidth="1"/>
    <col min="7" max="7" width="33.5703125" customWidth="1"/>
    <col min="8" max="8" width="36.7109375" customWidth="1"/>
  </cols>
  <sheetData>
    <row r="1" spans="1:27" ht="16.899999999999999" customHeight="1" thickBot="1" x14ac:dyDescent="0.5">
      <c r="A1" s="14" t="s">
        <v>822</v>
      </c>
      <c r="E1" s="61"/>
      <c r="F1" s="23" t="str">
        <f>IF(E1="","Please add date of proposal (dd/mm/yyyy)","")</f>
        <v>Please add date of proposal (dd/mm/yyyy)</v>
      </c>
    </row>
    <row r="2" spans="1:27" ht="14.65" thickBot="1" x14ac:dyDescent="0.5">
      <c r="A2" s="2" t="s">
        <v>824</v>
      </c>
      <c r="E2" s="5"/>
      <c r="F2" s="23" t="str">
        <f>IF(E2="","Please select one option from dropdown","")</f>
        <v>Please select one option from dropdown</v>
      </c>
      <c r="G2" s="44" t="s">
        <v>838</v>
      </c>
    </row>
    <row r="3" spans="1:27" ht="14.65" thickBot="1" x14ac:dyDescent="0.5">
      <c r="A3" s="2" t="s">
        <v>823</v>
      </c>
      <c r="E3" s="5"/>
      <c r="F3" s="23" t="str">
        <f>IF(E3="","Please select one option from dropdown","")</f>
        <v>Please select one option from dropdown</v>
      </c>
    </row>
    <row r="4" spans="1:27" ht="14.25" x14ac:dyDescent="0.45">
      <c r="A4" s="2"/>
      <c r="E4" s="29" t="str">
        <f>IF(E3=lookups!K8,"Please seek advice from the KBA Secretariat - this may not be the correct form to use","")</f>
        <v/>
      </c>
    </row>
    <row r="5" spans="1:27" ht="14.25" x14ac:dyDescent="0.45">
      <c r="A5" s="2" t="str">
        <f>IF(OR(E3=lookups!K5, E3=lookups!K6,E3=lookups!K7),"What is the name and unique identifier of the existing KBA?","")</f>
        <v/>
      </c>
      <c r="E5" s="15"/>
      <c r="G5" s="16" t="str">
        <f>IF(AND(E5&lt;&gt;"",E3=lookups!K7),"Please complete sheets 4 and 9","")</f>
        <v/>
      </c>
    </row>
    <row r="6" spans="1:27" ht="34.5" customHeight="1" x14ac:dyDescent="0.45">
      <c r="A6" s="2" t="str">
        <f>IF(E3=lookups!K6,"Why is there a need to edit existing qualifying data?","")</f>
        <v/>
      </c>
      <c r="F6" s="66"/>
      <c r="H6" s="66" t="s">
        <v>735</v>
      </c>
    </row>
    <row r="7" spans="1:27" ht="14.25" x14ac:dyDescent="0.45">
      <c r="A7" s="2" t="str">
        <f>IF(OR(E3=lookups!K3, E3=lookups!K4, E3=lookups!K5),"What KBA criteria are you assessing for this site?","")</f>
        <v/>
      </c>
      <c r="E7" s="2" t="str">
        <f>IF(OR($E$3=lookups!$K$3,$E$3=lookups!$K$4,$E$3=lookups!$K$5),"A: Threatened biodiversity","")</f>
        <v/>
      </c>
      <c r="G7" s="23" t="str">
        <f>IF(AND(F7="", E7&lt;&gt;""),"Please select from dropdown","")</f>
        <v/>
      </c>
      <c r="H7" s="16"/>
      <c r="AA7">
        <f>IF($E$7&lt;&gt;"",1,0)</f>
        <v>0</v>
      </c>
    </row>
    <row r="8" spans="1:27" ht="14.25" x14ac:dyDescent="0.45">
      <c r="E8" s="2" t="str">
        <f>IF(OR($E$3=lookups!$K$3,$E$3=lookups!$K$4, $E$3=lookups!$K$5),"B: Geographically-restricted biodiversity","")</f>
        <v/>
      </c>
      <c r="G8" s="23" t="str">
        <f>IF(AND(F8="", E8&lt;&gt;""),"Please select from dropdown","")</f>
        <v/>
      </c>
      <c r="H8" s="16"/>
    </row>
    <row r="9" spans="1:27" ht="14.25" x14ac:dyDescent="0.45">
      <c r="E9" s="2" t="str">
        <f>IF(OR($E$3=lookups!$K$3,$E$3=lookups!$K$4,$E$3=lookups!$K$5),"C: Ecological integrity","")</f>
        <v/>
      </c>
      <c r="G9" s="23" t="str">
        <f>IF(AND(F9="", E9&lt;&gt;""),"Please select from dropdown","")</f>
        <v/>
      </c>
      <c r="H9" s="16" t="str">
        <f>IF(F9="Yes","Please complete sheets 4,7,8 and 9","")</f>
        <v/>
      </c>
    </row>
    <row r="10" spans="1:27" ht="14.25" x14ac:dyDescent="0.45">
      <c r="E10" s="2" t="str">
        <f>IF(OR($E$3=lookups!$K$3,$E$3=lookups!$K$4,$E$3=lookups!$K$5),"D: Biological processes","")</f>
        <v/>
      </c>
      <c r="G10" s="23" t="str">
        <f>IF(AND(F10="", E10&lt;&gt;""),"Please select from dropdown","")</f>
        <v/>
      </c>
      <c r="H10" s="16" t="str">
        <f>IF(F10="Yes","Please complete sheets 4,5,6,8 and 9","")</f>
        <v/>
      </c>
    </row>
    <row r="11" spans="1:27" ht="14.25" x14ac:dyDescent="0.45">
      <c r="E11" s="2" t="str">
        <f>IF(OR($E$3=lookups!$K$3,$E$3=lookups!$K$4,$E$3=lookups!$K$5),"E: Irreplaceability through quantitative analysis","")</f>
        <v/>
      </c>
      <c r="G11" s="23" t="str">
        <f>IF(AND(F11="", E11&lt;&gt;""),"Please select from dropdown","")</f>
        <v/>
      </c>
      <c r="H11" s="16" t="str">
        <f>IF(F11="Yes","Please complete sheets 4, 7, 8 and 9","")</f>
        <v/>
      </c>
    </row>
    <row r="12" spans="1:27" ht="14.25" x14ac:dyDescent="0.45">
      <c r="E12" s="12" t="str">
        <f>IF(E3=lookups!K5,"Please note: these fields refer only to the KBA criteria being assessed in this proposal, not to existing any existing data for this site","")</f>
        <v/>
      </c>
    </row>
    <row r="13" spans="1:27" ht="14.25" x14ac:dyDescent="0.45">
      <c r="E13" s="18" t="str">
        <f>IF(F7="Yes","Under Criterion A, which subcriteria are you assessing?","")</f>
        <v/>
      </c>
      <c r="G13" s="16" t="str">
        <f>IF(F13=lookups!L14,"Please complete all sheets","")</f>
        <v/>
      </c>
      <c r="H13" s="16" t="str">
        <f>IF(AND($F$13=lookups!L12, $F$13&lt;&gt;""),"Please complete sheets 4,5,6,8 and 9","")</f>
        <v/>
      </c>
    </row>
    <row r="14" spans="1:27" ht="14.25" x14ac:dyDescent="0.45">
      <c r="E14" s="12"/>
      <c r="H14" s="19" t="str">
        <f>IF(F13=lookups!L13,"Please complete sheets 4,7,8 and 9","")</f>
        <v/>
      </c>
    </row>
    <row r="15" spans="1:27" ht="14.25" x14ac:dyDescent="0.45">
      <c r="E15" s="18" t="str">
        <f>IF(F8="Yes", "Under Criterion B, which subcriteria are you assessing?","")</f>
        <v/>
      </c>
      <c r="H15" s="19" t="str">
        <f>IF(F15=lookups!M29,"Please complete sheets 4,5,6,8 and 9","")</f>
        <v/>
      </c>
    </row>
    <row r="16" spans="1:27" ht="14.25" x14ac:dyDescent="0.45">
      <c r="E16" s="12"/>
      <c r="H16" s="19" t="str">
        <f>IF(F15=lookups!M30,"Please complete sheets 4,7,8 and 9","")</f>
        <v/>
      </c>
    </row>
    <row r="17" spans="1:8" ht="14.25" x14ac:dyDescent="0.45">
      <c r="E17" s="12"/>
      <c r="H17" s="19"/>
    </row>
    <row r="18" spans="1:8" ht="14.25" x14ac:dyDescent="0.45">
      <c r="A18" s="2" t="str">
        <f>IF(E3=lookups!K4,"Please give the names of all the existing KBAs that your proposed site overlaps (note that you will be asked to provide information on how you have consulted stakeholders of each of these KBAs on Sheet 8)","")</f>
        <v/>
      </c>
      <c r="F18" s="7"/>
      <c r="G18" s="14"/>
    </row>
    <row r="19" spans="1:8" ht="14.25" x14ac:dyDescent="0.45">
      <c r="E19" s="13" t="str">
        <f>IF($A$18&lt;&gt;"", "First KBA:","")</f>
        <v/>
      </c>
      <c r="G19" s="6"/>
    </row>
    <row r="20" spans="1:8" ht="14.25" x14ac:dyDescent="0.45">
      <c r="E20" s="11" t="str">
        <f>IF($A$18&lt;&gt;"", "Second KBA:","")</f>
        <v/>
      </c>
      <c r="G20" s="6"/>
    </row>
    <row r="21" spans="1:8" ht="14.25" x14ac:dyDescent="0.45">
      <c r="E21" s="11" t="str">
        <f>IF($A$18&lt;&gt;"", "Third KBA:","")</f>
        <v/>
      </c>
      <c r="G21" s="6"/>
    </row>
    <row r="22" spans="1:8" ht="14.25" x14ac:dyDescent="0.45">
      <c r="E22" s="11" t="str">
        <f>IF($A$18&lt;&gt;"", "Fourth KBA:","")</f>
        <v/>
      </c>
      <c r="G22" s="6"/>
    </row>
    <row r="23" spans="1:8" ht="14.25" x14ac:dyDescent="0.45">
      <c r="E23" s="11" t="str">
        <f>IF($A$18&lt;&gt;"", "Fifth KBA:","")</f>
        <v/>
      </c>
      <c r="G23" s="6"/>
    </row>
    <row r="25" spans="1:8" ht="14.65" thickBot="1" x14ac:dyDescent="0.5">
      <c r="A25" s="2" t="s">
        <v>724</v>
      </c>
      <c r="B25" t="s">
        <v>725</v>
      </c>
      <c r="F25" s="23" t="s">
        <v>726</v>
      </c>
      <c r="G25" s="12"/>
    </row>
    <row r="26" spans="1:8" x14ac:dyDescent="0.25">
      <c r="A26" s="140"/>
      <c r="B26" s="141"/>
      <c r="C26" s="141"/>
      <c r="D26" s="141"/>
      <c r="E26" s="142"/>
    </row>
    <row r="27" spans="1:8" x14ac:dyDescent="0.25">
      <c r="A27" s="143"/>
      <c r="B27" s="144"/>
      <c r="C27" s="144"/>
      <c r="D27" s="144"/>
      <c r="E27" s="145"/>
    </row>
    <row r="28" spans="1:8" x14ac:dyDescent="0.25">
      <c r="A28" s="143"/>
      <c r="B28" s="144"/>
      <c r="C28" s="144"/>
      <c r="D28" s="144"/>
      <c r="E28" s="145"/>
    </row>
    <row r="29" spans="1:8" x14ac:dyDescent="0.25">
      <c r="A29" s="143"/>
      <c r="B29" s="144"/>
      <c r="C29" s="144"/>
      <c r="D29" s="144"/>
      <c r="E29" s="145"/>
    </row>
    <row r="30" spans="1:8" x14ac:dyDescent="0.25">
      <c r="A30" s="143"/>
      <c r="B30" s="144"/>
      <c r="C30" s="144"/>
      <c r="D30" s="144"/>
      <c r="E30" s="145"/>
    </row>
    <row r="31" spans="1:8" x14ac:dyDescent="0.25">
      <c r="A31" s="143"/>
      <c r="B31" s="144"/>
      <c r="C31" s="144"/>
      <c r="D31" s="144"/>
      <c r="E31" s="145"/>
    </row>
    <row r="32" spans="1:8" x14ac:dyDescent="0.25">
      <c r="A32" s="143"/>
      <c r="B32" s="144"/>
      <c r="C32" s="144"/>
      <c r="D32" s="144"/>
      <c r="E32" s="145"/>
    </row>
    <row r="33" spans="1:5" x14ac:dyDescent="0.25">
      <c r="A33" s="143"/>
      <c r="B33" s="144"/>
      <c r="C33" s="144"/>
      <c r="D33" s="144"/>
      <c r="E33" s="145"/>
    </row>
    <row r="34" spans="1:5" ht="15.75" thickBot="1" x14ac:dyDescent="0.3">
      <c r="A34" s="146"/>
      <c r="B34" s="147"/>
      <c r="C34" s="147"/>
      <c r="D34" s="147"/>
      <c r="E34" s="148"/>
    </row>
  </sheetData>
  <mergeCells count="1">
    <mergeCell ref="A26:E34"/>
  </mergeCells>
  <conditionalFormatting sqref="F7:F11">
    <cfRule type="expression" dxfId="28" priority="10">
      <formula>$E$7&lt;&gt;""</formula>
    </cfRule>
  </conditionalFormatting>
  <conditionalFormatting sqref="F19:F23">
    <cfRule type="expression" dxfId="27" priority="8">
      <formula>$A$18&lt;&gt;""</formula>
    </cfRule>
  </conditionalFormatting>
  <conditionalFormatting sqref="E5">
    <cfRule type="expression" dxfId="26" priority="7">
      <formula>$A$5&lt;&gt;""</formula>
    </cfRule>
  </conditionalFormatting>
  <conditionalFormatting sqref="F18">
    <cfRule type="expression" dxfId="25" priority="5">
      <formula>$E$18&lt;&gt;""</formula>
    </cfRule>
    <cfRule type="expression" priority="6">
      <formula>$E$18&lt;&gt;""</formula>
    </cfRule>
  </conditionalFormatting>
  <conditionalFormatting sqref="F13">
    <cfRule type="expression" dxfId="24" priority="4">
      <formula>$E$13&lt;&gt;""</formula>
    </cfRule>
  </conditionalFormatting>
  <conditionalFormatting sqref="F15">
    <cfRule type="expression" dxfId="23" priority="3">
      <formula>$E$15&lt;&gt;""</formula>
    </cfRule>
  </conditionalFormatting>
  <conditionalFormatting sqref="E6">
    <cfRule type="expression" dxfId="22" priority="2">
      <formula>$A$6&lt;&gt;""</formula>
    </cfRule>
  </conditionalFormatting>
  <conditionalFormatting sqref="G6">
    <cfRule type="expression" dxfId="21" priority="1">
      <formula>$F$6&lt;&gt;""</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lookups!$K$3:$K$8</xm:f>
          </x14:formula1>
          <xm:sqref>E3</xm:sqref>
        </x14:dataValidation>
        <x14:dataValidation type="list" allowBlank="1" showInputMessage="1" showErrorMessage="1">
          <x14:formula1>
            <xm:f>lookups!$F$3:$F$4</xm:f>
          </x14:formula1>
          <xm:sqref>F7:F11</xm:sqref>
        </x14:dataValidation>
        <x14:dataValidation type="list" allowBlank="1" showInputMessage="1" showErrorMessage="1">
          <x14:formula1>
            <xm:f>lookups!$L$12:$L$14</xm:f>
          </x14:formula1>
          <xm:sqref>F18</xm:sqref>
        </x14:dataValidation>
        <x14:dataValidation type="list" allowBlank="1" showInputMessage="1" showErrorMessage="1">
          <x14:formula1>
            <xm:f>lookups!$L$12:$L$14</xm:f>
          </x14:formula1>
          <xm:sqref>F13</xm:sqref>
        </x14:dataValidation>
        <x14:dataValidation type="list" allowBlank="1" showInputMessage="1" showErrorMessage="1">
          <x14:formula1>
            <xm:f>lookups!$M$29:$M$30</xm:f>
          </x14:formula1>
          <xm:sqref>F15</xm:sqref>
        </x14:dataValidation>
        <x14:dataValidation type="list" allowBlank="1" showInputMessage="1" showErrorMessage="1">
          <x14:formula1>
            <xm:f>lookups!$E$45:$E$48</xm:f>
          </x14:formula1>
          <xm:sqref>E6</xm:sqref>
        </x14:dataValidation>
        <x14:dataValidation type="list" allowBlank="1" showInputMessage="1" showErrorMessage="1">
          <x14:formula1>
            <xm:f>lookups!$H$53:$H$54</xm:f>
          </x14:formula1>
          <xm:sqref>E2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G24" sqref="G24"/>
    </sheetView>
  </sheetViews>
  <sheetFormatPr baseColWidth="10" defaultColWidth="9.140625" defaultRowHeight="15" x14ac:dyDescent="0.25"/>
  <cols>
    <col min="5" max="5" width="19.140625" customWidth="1"/>
    <col min="6" max="6" width="59.5703125" customWidth="1"/>
    <col min="7" max="7" width="31.85546875" customWidth="1"/>
    <col min="8" max="8" width="28.5703125" customWidth="1"/>
    <col min="9" max="9" width="19.28515625" customWidth="1"/>
  </cols>
  <sheetData>
    <row r="1" spans="1:10" ht="18.399999999999999" customHeight="1" x14ac:dyDescent="0.45">
      <c r="A1" s="49" t="s">
        <v>631</v>
      </c>
      <c r="F1" s="55" t="str">
        <f>IF(OR('3. About this proposal'!E3=lookups!K5,'3. About this proposal'!E3=lookups!K6,'3. About this proposal'!E3=lookups!K7),"If you are editing data for an existing KBA, you only need to complete data fields that you want to update","")</f>
        <v/>
      </c>
    </row>
    <row r="2" spans="1:10" ht="18.399999999999999" customHeight="1" thickBot="1" x14ac:dyDescent="0.5">
      <c r="A2" s="109" t="s">
        <v>817</v>
      </c>
      <c r="F2" s="55"/>
    </row>
    <row r="3" spans="1:10" ht="14.65" thickBot="1" x14ac:dyDescent="0.5">
      <c r="A3" s="2" t="s">
        <v>350</v>
      </c>
      <c r="F3" s="1"/>
      <c r="G3" s="44" t="s">
        <v>821</v>
      </c>
    </row>
    <row r="4" spans="1:10" ht="14.65" thickBot="1" x14ac:dyDescent="0.5">
      <c r="A4" s="2" t="s">
        <v>351</v>
      </c>
      <c r="F4" s="1"/>
    </row>
    <row r="5" spans="1:10" ht="14.65" thickBot="1" x14ac:dyDescent="0.5">
      <c r="A5" s="2" t="s">
        <v>352</v>
      </c>
      <c r="F5" s="1"/>
    </row>
    <row r="6" spans="1:10" ht="14.65" thickBot="1" x14ac:dyDescent="0.5">
      <c r="A6" s="2" t="s">
        <v>894</v>
      </c>
      <c r="F6" s="17"/>
      <c r="G6" s="17"/>
      <c r="H6" s="17"/>
    </row>
    <row r="7" spans="1:10" ht="14.65" thickBot="1" x14ac:dyDescent="0.5">
      <c r="A7" s="7" t="s">
        <v>623</v>
      </c>
      <c r="F7" s="1"/>
    </row>
    <row r="8" spans="1:10" ht="14.65" thickBot="1" x14ac:dyDescent="0.5">
      <c r="A8" s="7" t="s">
        <v>464</v>
      </c>
      <c r="F8" s="1"/>
    </row>
    <row r="9" spans="1:10" ht="14.65" thickBot="1" x14ac:dyDescent="0.5">
      <c r="A9" s="2" t="s">
        <v>465</v>
      </c>
      <c r="F9" s="1"/>
    </row>
    <row r="10" spans="1:10" ht="14.65" thickBot="1" x14ac:dyDescent="0.5">
      <c r="A10" s="2" t="s">
        <v>466</v>
      </c>
      <c r="F10" s="1"/>
    </row>
    <row r="11" spans="1:10" ht="14.65" thickBot="1" x14ac:dyDescent="0.5">
      <c r="A11" s="7" t="s">
        <v>624</v>
      </c>
      <c r="F11" s="1"/>
    </row>
    <row r="12" spans="1:10" ht="14.65" thickBot="1" x14ac:dyDescent="0.5">
      <c r="A12" s="7" t="s">
        <v>625</v>
      </c>
      <c r="F12" s="1"/>
    </row>
    <row r="13" spans="1:10" ht="14.65" thickBot="1" x14ac:dyDescent="0.5">
      <c r="A13" s="2" t="s">
        <v>895</v>
      </c>
      <c r="F13" s="17"/>
      <c r="G13" s="17"/>
      <c r="H13" s="17"/>
      <c r="I13" s="17"/>
    </row>
    <row r="14" spans="1:10" ht="14.65" thickBot="1" x14ac:dyDescent="0.5">
      <c r="A14" s="20" t="s">
        <v>356</v>
      </c>
      <c r="F14" s="8"/>
      <c r="G14" s="44" t="s">
        <v>819</v>
      </c>
    </row>
    <row r="15" spans="1:10" ht="14.65" thickBot="1" x14ac:dyDescent="0.5">
      <c r="A15" s="20" t="s">
        <v>357</v>
      </c>
      <c r="F15" s="1"/>
      <c r="G15" s="44" t="s">
        <v>849</v>
      </c>
    </row>
    <row r="16" spans="1:10" ht="14.65" thickBot="1" x14ac:dyDescent="0.5">
      <c r="A16" s="20" t="s">
        <v>890</v>
      </c>
      <c r="F16" s="17"/>
      <c r="G16" s="17"/>
      <c r="H16" s="17"/>
      <c r="I16" s="17"/>
      <c r="J16" s="44" t="s">
        <v>892</v>
      </c>
    </row>
    <row r="17" spans="1:10" ht="14.65" thickBot="1" x14ac:dyDescent="0.5">
      <c r="A17" s="20" t="s">
        <v>891</v>
      </c>
      <c r="F17" s="17"/>
      <c r="G17" s="17"/>
      <c r="H17" s="17"/>
      <c r="I17" s="17"/>
      <c r="J17" s="44" t="s">
        <v>892</v>
      </c>
    </row>
    <row r="18" spans="1:10" ht="14.65" thickBot="1" x14ac:dyDescent="0.5">
      <c r="A18" s="20" t="s">
        <v>358</v>
      </c>
      <c r="F18" s="1"/>
      <c r="G18" s="44" t="s">
        <v>820</v>
      </c>
    </row>
    <row r="19" spans="1:10" ht="14.65" thickBot="1" x14ac:dyDescent="0.5">
      <c r="A19" s="20" t="s">
        <v>361</v>
      </c>
      <c r="F19" s="17"/>
    </row>
    <row r="20" spans="1:10" ht="14.65" thickBot="1" x14ac:dyDescent="0.5">
      <c r="A20" s="20" t="s">
        <v>364</v>
      </c>
      <c r="F20" s="17"/>
      <c r="G20" s="12" t="str">
        <f>IF(AND(F20&lt;&gt;lookups!K24,'4. Site information'!F21=lookups!H17,'4. Site information'!F21&lt;&gt;""),"Warning - data inconsistent with next response","")</f>
        <v/>
      </c>
    </row>
    <row r="21" spans="1:10" ht="14.65" thickBot="1" x14ac:dyDescent="0.5">
      <c r="A21" s="20" t="s">
        <v>467</v>
      </c>
      <c r="F21" s="17"/>
      <c r="G21" s="12" t="str">
        <f>IF(AND(F20=lookups!K24,'4. Site information'!F21&lt;&gt;lookups!H17,F21&lt;&gt;""),"Warning - data inconsistent with previous response","")</f>
        <v/>
      </c>
    </row>
    <row r="22" spans="1:10" ht="14.65" thickBot="1" x14ac:dyDescent="0.5">
      <c r="A22" s="43" t="s">
        <v>846</v>
      </c>
      <c r="F22" s="17"/>
      <c r="G22" s="17"/>
      <c r="H22" s="17"/>
      <c r="I22" s="17"/>
    </row>
    <row r="23" spans="1:10" ht="14.65" thickBot="1" x14ac:dyDescent="0.5">
      <c r="A23" s="43" t="s">
        <v>626</v>
      </c>
      <c r="F23" s="17"/>
      <c r="G23" s="17"/>
      <c r="H23" s="17"/>
      <c r="I23" s="17"/>
    </row>
    <row r="24" spans="1:10" ht="14.65" thickBot="1" x14ac:dyDescent="0.5">
      <c r="A24" s="43" t="s">
        <v>628</v>
      </c>
      <c r="F24" s="1"/>
      <c r="G24" s="44" t="s">
        <v>847</v>
      </c>
    </row>
    <row r="25" spans="1:10" ht="14.65" thickBot="1" x14ac:dyDescent="0.5">
      <c r="A25" s="43" t="s">
        <v>629</v>
      </c>
      <c r="F25" s="1"/>
      <c r="G25" s="44" t="s">
        <v>847</v>
      </c>
    </row>
    <row r="26" spans="1:10" ht="14.65" thickBot="1" x14ac:dyDescent="0.5">
      <c r="A26" s="43" t="s">
        <v>630</v>
      </c>
      <c r="F26" s="1"/>
      <c r="G26" s="44" t="s">
        <v>847</v>
      </c>
    </row>
    <row r="27" spans="1:10" ht="14.65" thickBot="1" x14ac:dyDescent="0.5">
      <c r="A27" s="43" t="s">
        <v>723</v>
      </c>
      <c r="F27" s="1"/>
      <c r="G27" s="44" t="s">
        <v>847</v>
      </c>
    </row>
    <row r="28" spans="1:10" x14ac:dyDescent="0.25">
      <c r="A28" s="43"/>
      <c r="F28" s="85"/>
      <c r="G28" s="85"/>
      <c r="H28" s="85"/>
    </row>
    <row r="29" spans="1:10" x14ac:dyDescent="0.25">
      <c r="A29" s="43"/>
      <c r="F29" s="110"/>
      <c r="G29" s="110"/>
      <c r="H29" s="110"/>
    </row>
    <row r="30" spans="1:10" x14ac:dyDescent="0.25">
      <c r="F30" s="110"/>
      <c r="G30" s="110"/>
      <c r="H30" s="110"/>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lookups!$A$3:$A$6</xm:f>
          </x14:formula1>
          <xm:sqref>F13:I13</xm:sqref>
        </x14:dataValidation>
        <x14:dataValidation type="list" allowBlank="1" showInputMessage="1" showErrorMessage="1">
          <x14:formula1>
            <xm:f>lookups!$L$18:$L$21</xm:f>
          </x14:formula1>
          <xm:sqref>F19</xm:sqref>
        </x14:dataValidation>
        <x14:dataValidation type="list" allowBlank="1" showInputMessage="1" showErrorMessage="1">
          <x14:formula1>
            <xm:f>lookups!$K$24:$K$35</xm:f>
          </x14:formula1>
          <xm:sqref>F20</xm:sqref>
        </x14:dataValidation>
        <x14:dataValidation type="list" allowBlank="1" showInputMessage="1" showErrorMessage="1">
          <x14:formula1>
            <xm:f>lookups!$H$17:$H$20</xm:f>
          </x14:formula1>
          <xm:sqref>F21</xm:sqref>
        </x14:dataValidation>
        <x14:dataValidation type="list" allowBlank="1" showInputMessage="1" showErrorMessage="1">
          <x14:formula1>
            <xm:f>lookups!$K$25:$K$34</xm:f>
          </x14:formula1>
          <xm:sqref>F23:I23</xm:sqref>
        </x14:dataValidation>
        <x14:dataValidation type="list" allowBlank="1" showInputMessage="1" showErrorMessage="1">
          <x14:formula1>
            <xm:f>lookups!$E$54:$E$71</xm:f>
          </x14:formula1>
          <xm:sqref>F22:I22</xm:sqref>
        </x14:dataValidation>
        <x14:dataValidation type="list" allowBlank="1" showInputMessage="1" showErrorMessage="1">
          <x14:formula1>
            <xm:f>lookups!$A$9:$A$279</xm:f>
          </x14:formula1>
          <xm:sqref>F6:H6</xm:sqref>
        </x14:dataValidation>
        <x14:dataValidation type="list" allowBlank="1" showInputMessage="1" showErrorMessage="1">
          <x14:formula1>
            <xm:f>lookups!$E$107:$E$128</xm:f>
          </x14:formula1>
          <xm:sqref>F16:I17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zoomScaleNormal="100" workbookViewId="0">
      <pane ySplit="4" topLeftCell="A5" activePane="bottomLeft" state="frozen"/>
      <selection pane="bottomLeft" activeCell="A19" sqref="A19"/>
    </sheetView>
  </sheetViews>
  <sheetFormatPr baseColWidth="10" defaultColWidth="9.140625" defaultRowHeight="15" x14ac:dyDescent="0.25"/>
  <cols>
    <col min="1" max="1" width="23.140625" customWidth="1"/>
    <col min="2" max="2" width="23" customWidth="1"/>
    <col min="3" max="3" width="20.7109375" customWidth="1"/>
    <col min="4" max="4" width="32" customWidth="1"/>
    <col min="5" max="5" width="26.42578125" customWidth="1"/>
    <col min="6" max="6" width="26.140625" customWidth="1"/>
    <col min="7" max="8" width="19" customWidth="1"/>
    <col min="9" max="9" width="18" customWidth="1"/>
    <col min="10" max="10" width="22.85546875" customWidth="1"/>
    <col min="11" max="11" width="25.5703125" customWidth="1"/>
    <col min="12" max="12" width="25.140625" customWidth="1"/>
    <col min="13" max="13" width="22.28515625" customWidth="1"/>
    <col min="14" max="14" width="43.28515625" customWidth="1"/>
  </cols>
  <sheetData>
    <row r="1" spans="1:15" ht="59.25" customHeight="1" x14ac:dyDescent="0.45">
      <c r="A1" s="48" t="s">
        <v>839</v>
      </c>
    </row>
    <row r="2" spans="1:15" ht="129.75" customHeight="1" x14ac:dyDescent="0.45">
      <c r="D2" s="70" t="s">
        <v>736</v>
      </c>
      <c r="E2" s="70" t="s">
        <v>840</v>
      </c>
      <c r="F2" s="70" t="s">
        <v>841</v>
      </c>
      <c r="G2" s="149" t="s">
        <v>772</v>
      </c>
      <c r="H2" s="149"/>
      <c r="I2" s="149"/>
      <c r="J2" s="112" t="s">
        <v>848</v>
      </c>
      <c r="K2" s="70" t="s">
        <v>803</v>
      </c>
      <c r="L2" s="70" t="s">
        <v>802</v>
      </c>
      <c r="M2" s="58" t="s">
        <v>694</v>
      </c>
    </row>
    <row r="3" spans="1:15" ht="14.25" hidden="1" x14ac:dyDescent="0.45"/>
    <row r="4" spans="1:15" ht="14.65" thickBot="1" x14ac:dyDescent="0.5">
      <c r="A4" s="10" t="s">
        <v>850</v>
      </c>
      <c r="B4" s="10" t="s">
        <v>379</v>
      </c>
      <c r="C4" s="10" t="s">
        <v>375</v>
      </c>
      <c r="D4" s="10" t="s">
        <v>706</v>
      </c>
      <c r="E4" s="10" t="s">
        <v>644</v>
      </c>
      <c r="F4" s="53" t="s">
        <v>703</v>
      </c>
      <c r="G4" s="53" t="s">
        <v>382</v>
      </c>
      <c r="H4" s="53" t="s">
        <v>771</v>
      </c>
      <c r="I4" s="53" t="s">
        <v>383</v>
      </c>
      <c r="J4" s="53" t="s">
        <v>14</v>
      </c>
      <c r="K4" s="53" t="s">
        <v>720</v>
      </c>
      <c r="L4" s="53" t="s">
        <v>721</v>
      </c>
      <c r="M4" s="53" t="s">
        <v>386</v>
      </c>
      <c r="N4" s="10" t="s">
        <v>735</v>
      </c>
      <c r="O4" s="34"/>
    </row>
    <row r="5" spans="1:15" ht="14.65" thickBot="1" x14ac:dyDescent="0.5">
      <c r="A5" s="1"/>
      <c r="B5" s="1"/>
      <c r="C5" s="17"/>
      <c r="D5" s="17"/>
      <c r="E5" s="62" t="s">
        <v>309</v>
      </c>
      <c r="F5" s="17"/>
      <c r="G5" s="1"/>
      <c r="H5" s="1"/>
      <c r="I5" s="1"/>
      <c r="J5" s="1"/>
      <c r="K5" s="17" t="s">
        <v>309</v>
      </c>
      <c r="L5" s="17" t="s">
        <v>309</v>
      </c>
      <c r="M5" s="9"/>
    </row>
    <row r="6" spans="1:15" ht="14.65" thickBot="1" x14ac:dyDescent="0.5">
      <c r="A6" s="1"/>
      <c r="B6" s="1"/>
      <c r="C6" s="17"/>
      <c r="D6" s="17"/>
      <c r="E6" s="62" t="s">
        <v>309</v>
      </c>
      <c r="F6" s="17"/>
      <c r="G6" s="1"/>
      <c r="H6" s="1"/>
      <c r="I6" s="1"/>
      <c r="J6" s="1"/>
      <c r="K6" s="17" t="s">
        <v>309</v>
      </c>
      <c r="L6" s="17" t="s">
        <v>309</v>
      </c>
      <c r="M6" s="9"/>
    </row>
    <row r="7" spans="1:15" ht="14.65" thickBot="1" x14ac:dyDescent="0.5">
      <c r="A7" s="1"/>
      <c r="B7" s="1"/>
      <c r="C7" s="17"/>
      <c r="D7" s="17"/>
      <c r="E7" s="62" t="s">
        <v>309</v>
      </c>
      <c r="F7" s="17"/>
      <c r="G7" s="1"/>
      <c r="H7" s="1"/>
      <c r="I7" s="1"/>
      <c r="J7" s="1"/>
      <c r="K7" s="17" t="s">
        <v>309</v>
      </c>
      <c r="L7" s="17" t="s">
        <v>309</v>
      </c>
      <c r="M7" s="9"/>
    </row>
    <row r="8" spans="1:15" ht="14.65" thickBot="1" x14ac:dyDescent="0.5">
      <c r="A8" s="1"/>
      <c r="B8" s="1"/>
      <c r="C8" s="17"/>
      <c r="D8" s="17"/>
      <c r="E8" s="62" t="s">
        <v>309</v>
      </c>
      <c r="F8" s="17"/>
      <c r="G8" s="1"/>
      <c r="H8" s="1"/>
      <c r="I8" s="1"/>
      <c r="J8" s="1"/>
      <c r="K8" s="17" t="s">
        <v>309</v>
      </c>
      <c r="L8" s="17" t="s">
        <v>309</v>
      </c>
      <c r="M8" s="9"/>
    </row>
    <row r="9" spans="1:15" ht="14.65" thickBot="1" x14ac:dyDescent="0.5">
      <c r="A9" s="1"/>
      <c r="B9" s="1"/>
      <c r="C9" s="17"/>
      <c r="D9" s="17"/>
      <c r="E9" s="62" t="s">
        <v>309</v>
      </c>
      <c r="F9" s="17"/>
      <c r="G9" s="1"/>
      <c r="H9" s="1"/>
      <c r="I9" s="1"/>
      <c r="J9" s="1"/>
      <c r="K9" s="17" t="s">
        <v>309</v>
      </c>
      <c r="L9" s="17" t="s">
        <v>309</v>
      </c>
      <c r="M9" s="9"/>
    </row>
    <row r="10" spans="1:15" ht="14.65" thickBot="1" x14ac:dyDescent="0.5">
      <c r="A10" s="1"/>
      <c r="B10" s="1"/>
      <c r="C10" s="17"/>
      <c r="D10" s="17"/>
      <c r="E10" s="62" t="s">
        <v>309</v>
      </c>
      <c r="F10" s="17"/>
      <c r="G10" s="1"/>
      <c r="H10" s="1"/>
      <c r="I10" s="1"/>
      <c r="J10" s="1"/>
      <c r="K10" s="17" t="s">
        <v>309</v>
      </c>
      <c r="L10" s="17" t="s">
        <v>309</v>
      </c>
      <c r="M10" s="9"/>
    </row>
    <row r="11" spans="1:15" ht="14.65" thickBot="1" x14ac:dyDescent="0.5">
      <c r="A11" s="1"/>
      <c r="B11" s="1"/>
      <c r="C11" s="17"/>
      <c r="D11" s="17"/>
      <c r="E11" s="62" t="s">
        <v>309</v>
      </c>
      <c r="F11" s="17"/>
      <c r="G11" s="1"/>
      <c r="H11" s="1"/>
      <c r="I11" s="1"/>
      <c r="J11" s="1"/>
      <c r="K11" s="17" t="s">
        <v>309</v>
      </c>
      <c r="L11" s="17" t="s">
        <v>309</v>
      </c>
      <c r="M11" s="9"/>
    </row>
    <row r="12" spans="1:15" ht="14.65" thickBot="1" x14ac:dyDescent="0.5">
      <c r="A12" s="1"/>
      <c r="B12" s="1"/>
      <c r="C12" s="17"/>
      <c r="D12" s="17"/>
      <c r="E12" s="62" t="s">
        <v>309</v>
      </c>
      <c r="F12" s="17"/>
      <c r="G12" s="1"/>
      <c r="H12" s="1"/>
      <c r="I12" s="1"/>
      <c r="J12" s="1"/>
      <c r="K12" s="17" t="s">
        <v>309</v>
      </c>
      <c r="L12" s="17" t="s">
        <v>309</v>
      </c>
      <c r="M12" s="9"/>
    </row>
    <row r="13" spans="1:15" ht="14.65" thickBot="1" x14ac:dyDescent="0.5">
      <c r="A13" s="1"/>
      <c r="B13" s="1"/>
      <c r="C13" s="17"/>
      <c r="D13" s="17"/>
      <c r="E13" s="62" t="s">
        <v>309</v>
      </c>
      <c r="F13" s="17"/>
      <c r="G13" s="1"/>
      <c r="H13" s="1"/>
      <c r="I13" s="1"/>
      <c r="J13" s="1"/>
      <c r="K13" s="17" t="s">
        <v>309</v>
      </c>
      <c r="L13" s="17" t="s">
        <v>309</v>
      </c>
      <c r="M13" s="9"/>
    </row>
    <row r="14" spans="1:15" ht="14.65" thickBot="1" x14ac:dyDescent="0.5">
      <c r="A14" s="1"/>
      <c r="B14" s="1"/>
      <c r="C14" s="17"/>
      <c r="D14" s="17"/>
      <c r="E14" s="62" t="s">
        <v>309</v>
      </c>
      <c r="F14" s="17"/>
      <c r="G14" s="1"/>
      <c r="H14" s="1"/>
      <c r="I14" s="1"/>
      <c r="J14" s="1"/>
      <c r="K14" s="17" t="s">
        <v>309</v>
      </c>
      <c r="L14" s="17" t="s">
        <v>309</v>
      </c>
      <c r="M14" s="9"/>
    </row>
    <row r="15" spans="1:15" ht="14.65" thickBot="1" x14ac:dyDescent="0.5">
      <c r="A15" s="1"/>
      <c r="B15" s="1"/>
      <c r="C15" s="17"/>
      <c r="D15" s="17"/>
      <c r="E15" s="62" t="s">
        <v>309</v>
      </c>
      <c r="F15" s="17"/>
      <c r="G15" s="1"/>
      <c r="H15" s="1"/>
      <c r="I15" s="1"/>
      <c r="J15" s="1"/>
      <c r="K15" s="17" t="s">
        <v>309</v>
      </c>
      <c r="L15" s="17" t="s">
        <v>309</v>
      </c>
      <c r="M15" s="9"/>
    </row>
    <row r="16" spans="1:15" ht="14.65" thickBot="1" x14ac:dyDescent="0.5">
      <c r="A16" s="1"/>
      <c r="B16" s="1"/>
      <c r="C16" s="17"/>
      <c r="D16" s="17"/>
      <c r="E16" s="62" t="s">
        <v>309</v>
      </c>
      <c r="F16" s="17"/>
      <c r="G16" s="1"/>
      <c r="H16" s="1"/>
      <c r="I16" s="1"/>
      <c r="J16" s="1"/>
      <c r="K16" s="17" t="s">
        <v>309</v>
      </c>
      <c r="L16" s="17" t="s">
        <v>309</v>
      </c>
      <c r="M16" s="9"/>
    </row>
    <row r="17" spans="1:13" ht="14.65" thickBot="1" x14ac:dyDescent="0.5">
      <c r="A17" s="1"/>
      <c r="B17" s="1"/>
      <c r="C17" s="17"/>
      <c r="D17" s="17"/>
      <c r="E17" s="62" t="s">
        <v>309</v>
      </c>
      <c r="F17" s="17"/>
      <c r="G17" s="1"/>
      <c r="H17" s="1"/>
      <c r="I17" s="1"/>
      <c r="J17" s="1"/>
      <c r="K17" s="17" t="s">
        <v>309</v>
      </c>
      <c r="L17" s="17" t="s">
        <v>309</v>
      </c>
      <c r="M17" s="9"/>
    </row>
    <row r="18" spans="1:13" ht="14.65" thickBot="1" x14ac:dyDescent="0.5">
      <c r="A18" s="1"/>
      <c r="B18" s="1"/>
      <c r="C18" s="17"/>
      <c r="D18" s="17"/>
      <c r="E18" s="62" t="s">
        <v>309</v>
      </c>
      <c r="F18" s="17"/>
      <c r="G18" s="1"/>
      <c r="H18" s="1"/>
      <c r="I18" s="1"/>
      <c r="J18" s="1"/>
      <c r="K18" s="17" t="s">
        <v>309</v>
      </c>
      <c r="L18" s="17" t="s">
        <v>309</v>
      </c>
      <c r="M18" s="9"/>
    </row>
    <row r="19" spans="1:13" ht="14.65" thickBot="1" x14ac:dyDescent="0.5">
      <c r="A19" s="1"/>
      <c r="B19" s="1"/>
      <c r="C19" s="17"/>
      <c r="D19" s="17"/>
      <c r="E19" s="62" t="s">
        <v>309</v>
      </c>
      <c r="F19" s="17"/>
      <c r="G19" s="1"/>
      <c r="H19" s="1"/>
      <c r="I19" s="1"/>
      <c r="J19" s="1"/>
      <c r="K19" s="17" t="s">
        <v>309</v>
      </c>
      <c r="L19" s="17" t="s">
        <v>309</v>
      </c>
      <c r="M19" s="9"/>
    </row>
    <row r="20" spans="1:13" ht="14.65" thickBot="1" x14ac:dyDescent="0.5">
      <c r="A20" s="1"/>
      <c r="B20" s="1"/>
      <c r="C20" s="17"/>
      <c r="D20" s="17"/>
      <c r="E20" s="62" t="s">
        <v>309</v>
      </c>
      <c r="F20" s="17"/>
      <c r="G20" s="1"/>
      <c r="H20" s="1"/>
      <c r="I20" s="1"/>
      <c r="J20" s="1"/>
      <c r="K20" s="17" t="s">
        <v>309</v>
      </c>
      <c r="L20" s="17" t="s">
        <v>309</v>
      </c>
      <c r="M20" s="9"/>
    </row>
    <row r="21" spans="1:13" ht="14.65" thickBot="1" x14ac:dyDescent="0.5">
      <c r="A21" s="1"/>
      <c r="B21" s="1"/>
      <c r="C21" s="17"/>
      <c r="D21" s="17"/>
      <c r="E21" s="62" t="s">
        <v>309</v>
      </c>
      <c r="F21" s="17"/>
      <c r="G21" s="1"/>
      <c r="H21" s="1"/>
      <c r="I21" s="1"/>
      <c r="J21" s="1"/>
      <c r="K21" s="17" t="s">
        <v>309</v>
      </c>
      <c r="L21" s="17" t="s">
        <v>309</v>
      </c>
      <c r="M21" s="9"/>
    </row>
    <row r="22" spans="1:13" ht="14.65" thickBot="1" x14ac:dyDescent="0.5">
      <c r="A22" s="1"/>
      <c r="B22" s="1"/>
      <c r="C22" s="17"/>
      <c r="D22" s="17"/>
      <c r="E22" s="62" t="s">
        <v>309</v>
      </c>
      <c r="F22" s="17"/>
      <c r="G22" s="1"/>
      <c r="H22" s="1"/>
      <c r="I22" s="1"/>
      <c r="J22" s="1"/>
      <c r="K22" s="17" t="s">
        <v>309</v>
      </c>
      <c r="L22" s="17" t="s">
        <v>309</v>
      </c>
      <c r="M22" s="9"/>
    </row>
    <row r="23" spans="1:13" ht="14.65" thickBot="1" x14ac:dyDescent="0.5">
      <c r="A23" s="1"/>
      <c r="B23" s="1"/>
      <c r="C23" s="17"/>
      <c r="D23" s="17"/>
      <c r="E23" s="62" t="s">
        <v>309</v>
      </c>
      <c r="F23" s="17"/>
      <c r="G23" s="1"/>
      <c r="H23" s="1"/>
      <c r="I23" s="1"/>
      <c r="J23" s="1"/>
      <c r="K23" s="17" t="s">
        <v>309</v>
      </c>
      <c r="L23" s="17" t="s">
        <v>309</v>
      </c>
      <c r="M23" s="9"/>
    </row>
    <row r="24" spans="1:13" ht="14.65" thickBot="1" x14ac:dyDescent="0.5">
      <c r="A24" s="1"/>
      <c r="B24" s="1"/>
      <c r="C24" s="17"/>
      <c r="D24" s="17"/>
      <c r="E24" s="62" t="s">
        <v>309</v>
      </c>
      <c r="F24" s="17"/>
      <c r="G24" s="1"/>
      <c r="H24" s="1"/>
      <c r="I24" s="1"/>
      <c r="J24" s="1"/>
      <c r="K24" s="17" t="s">
        <v>309</v>
      </c>
      <c r="L24" s="17" t="s">
        <v>309</v>
      </c>
      <c r="M24" s="9"/>
    </row>
    <row r="25" spans="1:13" ht="14.65" thickBot="1" x14ac:dyDescent="0.5">
      <c r="A25" s="1"/>
      <c r="B25" s="1"/>
      <c r="C25" s="17"/>
      <c r="D25" s="17"/>
      <c r="E25" s="62" t="s">
        <v>309</v>
      </c>
      <c r="F25" s="17"/>
      <c r="G25" s="1"/>
      <c r="H25" s="1"/>
      <c r="I25" s="1"/>
      <c r="J25" s="1"/>
      <c r="K25" s="17" t="s">
        <v>309</v>
      </c>
      <c r="L25" s="17" t="s">
        <v>309</v>
      </c>
      <c r="M25" s="9"/>
    </row>
    <row r="26" spans="1:13" ht="14.65" thickBot="1" x14ac:dyDescent="0.5">
      <c r="A26" s="1"/>
      <c r="B26" s="1"/>
      <c r="C26" s="17"/>
      <c r="D26" s="17"/>
      <c r="E26" s="62" t="s">
        <v>309</v>
      </c>
      <c r="F26" s="17"/>
      <c r="G26" s="1"/>
      <c r="H26" s="1"/>
      <c r="I26" s="1"/>
      <c r="J26" s="1"/>
      <c r="K26" s="17" t="s">
        <v>309</v>
      </c>
      <c r="L26" s="17" t="s">
        <v>309</v>
      </c>
      <c r="M26" s="9"/>
    </row>
    <row r="27" spans="1:13" ht="14.65" thickBot="1" x14ac:dyDescent="0.5">
      <c r="A27" s="1"/>
      <c r="B27" s="1"/>
      <c r="C27" s="17"/>
      <c r="D27" s="17"/>
      <c r="E27" s="62" t="s">
        <v>309</v>
      </c>
      <c r="F27" s="17"/>
      <c r="G27" s="1"/>
      <c r="H27" s="1"/>
      <c r="I27" s="1"/>
      <c r="J27" s="1"/>
      <c r="K27" s="17" t="s">
        <v>309</v>
      </c>
      <c r="L27" s="17" t="s">
        <v>309</v>
      </c>
      <c r="M27" s="9"/>
    </row>
    <row r="28" spans="1:13" ht="14.65" thickBot="1" x14ac:dyDescent="0.5">
      <c r="A28" s="1"/>
      <c r="B28" s="1"/>
      <c r="C28" s="17"/>
      <c r="D28" s="17"/>
      <c r="E28" s="62" t="s">
        <v>309</v>
      </c>
      <c r="F28" s="17"/>
      <c r="G28" s="1"/>
      <c r="H28" s="1"/>
      <c r="I28" s="1"/>
      <c r="J28" s="1"/>
      <c r="K28" s="17" t="s">
        <v>309</v>
      </c>
      <c r="L28" s="17" t="s">
        <v>309</v>
      </c>
      <c r="M28" s="9"/>
    </row>
    <row r="29" spans="1:13" ht="14.65" thickBot="1" x14ac:dyDescent="0.5">
      <c r="A29" s="1"/>
      <c r="B29" s="1"/>
      <c r="C29" s="17"/>
      <c r="D29" s="17"/>
      <c r="E29" s="62" t="s">
        <v>309</v>
      </c>
      <c r="F29" s="17"/>
      <c r="G29" s="1"/>
      <c r="H29" s="1"/>
      <c r="I29" s="1"/>
      <c r="J29" s="1"/>
      <c r="K29" s="17" t="s">
        <v>309</v>
      </c>
      <c r="L29" s="17" t="s">
        <v>309</v>
      </c>
      <c r="M29" s="9"/>
    </row>
    <row r="30" spans="1:13" ht="14.65" thickBot="1" x14ac:dyDescent="0.5">
      <c r="A30" s="1"/>
      <c r="B30" s="1"/>
      <c r="C30" s="17"/>
      <c r="D30" s="17"/>
      <c r="E30" s="62" t="s">
        <v>309</v>
      </c>
      <c r="F30" s="17"/>
      <c r="G30" s="1"/>
      <c r="H30" s="1"/>
      <c r="I30" s="1"/>
      <c r="J30" s="1"/>
      <c r="K30" s="17" t="s">
        <v>309</v>
      </c>
      <c r="L30" s="17" t="s">
        <v>309</v>
      </c>
      <c r="M30" s="9"/>
    </row>
    <row r="31" spans="1:13" ht="14.65" thickBot="1" x14ac:dyDescent="0.5">
      <c r="A31" s="1"/>
      <c r="B31" s="1"/>
      <c r="C31" s="17"/>
      <c r="D31" s="17"/>
      <c r="E31" s="62" t="s">
        <v>309</v>
      </c>
      <c r="F31" s="17"/>
      <c r="G31" s="1"/>
      <c r="H31" s="1"/>
      <c r="I31" s="1"/>
      <c r="J31" s="1"/>
      <c r="K31" s="17" t="s">
        <v>309</v>
      </c>
      <c r="L31" s="17" t="s">
        <v>309</v>
      </c>
      <c r="M31" s="9"/>
    </row>
    <row r="32" spans="1:13" ht="14.65" thickBot="1" x14ac:dyDescent="0.5">
      <c r="A32" s="1"/>
      <c r="B32" s="1"/>
      <c r="C32" s="17"/>
      <c r="D32" s="17"/>
      <c r="E32" s="62" t="s">
        <v>309</v>
      </c>
      <c r="F32" s="17"/>
      <c r="G32" s="1"/>
      <c r="H32" s="1"/>
      <c r="I32" s="1"/>
      <c r="J32" s="1"/>
      <c r="K32" s="17" t="s">
        <v>309</v>
      </c>
      <c r="L32" s="17" t="s">
        <v>309</v>
      </c>
      <c r="M32" s="9"/>
    </row>
    <row r="33" spans="1:13" ht="15.75" thickBot="1" x14ac:dyDescent="0.3">
      <c r="A33" s="1"/>
      <c r="B33" s="1"/>
      <c r="C33" s="17"/>
      <c r="D33" s="17"/>
      <c r="E33" s="62" t="s">
        <v>309</v>
      </c>
      <c r="F33" s="17"/>
      <c r="G33" s="1"/>
      <c r="H33" s="1"/>
      <c r="I33" s="1"/>
      <c r="J33" s="1"/>
      <c r="K33" s="17" t="s">
        <v>309</v>
      </c>
      <c r="L33" s="17" t="s">
        <v>309</v>
      </c>
      <c r="M33" s="9"/>
    </row>
    <row r="34" spans="1:13" ht="15.75" thickBot="1" x14ac:dyDescent="0.3">
      <c r="A34" s="1"/>
      <c r="B34" s="1"/>
      <c r="C34" s="17"/>
      <c r="D34" s="17"/>
      <c r="E34" s="62" t="s">
        <v>309</v>
      </c>
      <c r="F34" s="17"/>
      <c r="G34" s="1"/>
      <c r="H34" s="1"/>
      <c r="I34" s="1"/>
      <c r="J34" s="1"/>
      <c r="K34" s="17" t="s">
        <v>309</v>
      </c>
      <c r="L34" s="17" t="s">
        <v>309</v>
      </c>
      <c r="M34" s="9"/>
    </row>
    <row r="35" spans="1:13" ht="15.75" thickBot="1" x14ac:dyDescent="0.3">
      <c r="A35" s="1"/>
      <c r="B35" s="1"/>
      <c r="C35" s="17"/>
      <c r="D35" s="17"/>
      <c r="E35" s="62" t="s">
        <v>309</v>
      </c>
      <c r="F35" s="17"/>
      <c r="G35" s="1"/>
      <c r="H35" s="1"/>
      <c r="I35" s="1"/>
      <c r="J35" s="1"/>
      <c r="K35" s="17" t="s">
        <v>309</v>
      </c>
      <c r="L35" s="17" t="s">
        <v>309</v>
      </c>
      <c r="M35" s="9"/>
    </row>
    <row r="36" spans="1:13" ht="15.75" thickBot="1" x14ac:dyDescent="0.3">
      <c r="A36" s="1"/>
      <c r="B36" s="1"/>
      <c r="C36" s="17"/>
      <c r="D36" s="17"/>
      <c r="E36" s="62" t="s">
        <v>309</v>
      </c>
      <c r="F36" s="17"/>
      <c r="G36" s="1"/>
      <c r="H36" s="1"/>
      <c r="I36" s="1"/>
      <c r="J36" s="1"/>
      <c r="K36" s="17" t="s">
        <v>309</v>
      </c>
      <c r="L36" s="17" t="s">
        <v>309</v>
      </c>
      <c r="M36" s="9"/>
    </row>
    <row r="37" spans="1:13" ht="15.75" thickBot="1" x14ac:dyDescent="0.3">
      <c r="A37" s="1"/>
      <c r="B37" s="1"/>
      <c r="C37" s="17"/>
      <c r="D37" s="17"/>
      <c r="E37" s="62" t="s">
        <v>309</v>
      </c>
      <c r="F37" s="17"/>
      <c r="G37" s="1"/>
      <c r="H37" s="1"/>
      <c r="I37" s="1"/>
      <c r="J37" s="1"/>
      <c r="K37" s="17" t="s">
        <v>309</v>
      </c>
      <c r="L37" s="17" t="s">
        <v>309</v>
      </c>
      <c r="M37" s="9"/>
    </row>
    <row r="38" spans="1:13" ht="15.75" thickBot="1" x14ac:dyDescent="0.3">
      <c r="A38" s="1"/>
      <c r="B38" s="1"/>
      <c r="C38" s="17"/>
      <c r="D38" s="17"/>
      <c r="E38" s="62" t="s">
        <v>309</v>
      </c>
      <c r="F38" s="17"/>
      <c r="G38" s="1"/>
      <c r="H38" s="1"/>
      <c r="I38" s="1"/>
      <c r="J38" s="1"/>
      <c r="K38" s="17" t="s">
        <v>309</v>
      </c>
      <c r="L38" s="17" t="s">
        <v>309</v>
      </c>
      <c r="M38" s="9"/>
    </row>
    <row r="39" spans="1:13" ht="15.75" thickBot="1" x14ac:dyDescent="0.3">
      <c r="A39" s="1"/>
      <c r="B39" s="1"/>
      <c r="C39" s="17"/>
      <c r="D39" s="17"/>
      <c r="E39" s="62" t="s">
        <v>309</v>
      </c>
      <c r="F39" s="17"/>
      <c r="G39" s="1"/>
      <c r="H39" s="1"/>
      <c r="I39" s="1"/>
      <c r="J39" s="1"/>
      <c r="K39" s="17" t="s">
        <v>309</v>
      </c>
      <c r="L39" s="17" t="s">
        <v>309</v>
      </c>
      <c r="M39" s="9"/>
    </row>
    <row r="40" spans="1:13" ht="15.75" thickBot="1" x14ac:dyDescent="0.3">
      <c r="A40" s="1"/>
      <c r="B40" s="1"/>
      <c r="C40" s="17"/>
      <c r="D40" s="17"/>
      <c r="E40" s="62" t="s">
        <v>309</v>
      </c>
      <c r="F40" s="17"/>
      <c r="G40" s="1"/>
      <c r="H40" s="1"/>
      <c r="I40" s="1"/>
      <c r="J40" s="1"/>
      <c r="K40" s="17" t="s">
        <v>309</v>
      </c>
      <c r="L40" s="17" t="s">
        <v>309</v>
      </c>
      <c r="M40" s="9"/>
    </row>
    <row r="41" spans="1:13" ht="15.75" thickBot="1" x14ac:dyDescent="0.3">
      <c r="A41" s="1"/>
      <c r="B41" s="1"/>
      <c r="C41" s="17"/>
      <c r="D41" s="17"/>
      <c r="E41" s="62" t="s">
        <v>309</v>
      </c>
      <c r="F41" s="17"/>
      <c r="G41" s="1"/>
      <c r="H41" s="1"/>
      <c r="I41" s="1"/>
      <c r="J41" s="1"/>
      <c r="K41" s="17" t="s">
        <v>309</v>
      </c>
      <c r="L41" s="17" t="s">
        <v>309</v>
      </c>
      <c r="M41" s="9"/>
    </row>
    <row r="42" spans="1:13" ht="15.75" thickBot="1" x14ac:dyDescent="0.3">
      <c r="A42" s="1"/>
      <c r="B42" s="1"/>
      <c r="C42" s="17"/>
      <c r="D42" s="17"/>
      <c r="E42" s="62" t="s">
        <v>309</v>
      </c>
      <c r="F42" s="17"/>
      <c r="G42" s="1"/>
      <c r="H42" s="1"/>
      <c r="I42" s="1"/>
      <c r="J42" s="1"/>
      <c r="K42" s="17" t="s">
        <v>309</v>
      </c>
      <c r="L42" s="17" t="s">
        <v>309</v>
      </c>
      <c r="M42" s="9"/>
    </row>
    <row r="43" spans="1:13" ht="15.75" thickBot="1" x14ac:dyDescent="0.3">
      <c r="A43" s="1"/>
      <c r="B43" s="1"/>
      <c r="C43" s="17"/>
      <c r="D43" s="17"/>
      <c r="E43" s="62" t="s">
        <v>309</v>
      </c>
      <c r="F43" s="17"/>
      <c r="G43" s="1"/>
      <c r="H43" s="1"/>
      <c r="I43" s="1"/>
      <c r="J43" s="1"/>
      <c r="K43" s="17" t="s">
        <v>309</v>
      </c>
      <c r="L43" s="17" t="s">
        <v>309</v>
      </c>
      <c r="M43" s="9"/>
    </row>
    <row r="44" spans="1:13" ht="15.75" thickBot="1" x14ac:dyDescent="0.3">
      <c r="A44" s="1"/>
      <c r="B44" s="1"/>
      <c r="C44" s="17"/>
      <c r="D44" s="17"/>
      <c r="E44" s="62" t="s">
        <v>309</v>
      </c>
      <c r="F44" s="17"/>
      <c r="G44" s="1"/>
      <c r="H44" s="1"/>
      <c r="I44" s="1"/>
      <c r="J44" s="1"/>
      <c r="K44" s="17" t="s">
        <v>309</v>
      </c>
      <c r="L44" s="17" t="s">
        <v>309</v>
      </c>
      <c r="M44" s="9"/>
    </row>
    <row r="45" spans="1:13" ht="15.75" thickBot="1" x14ac:dyDescent="0.3">
      <c r="A45" s="1"/>
      <c r="B45" s="1"/>
      <c r="C45" s="17"/>
      <c r="D45" s="17"/>
      <c r="E45" s="62" t="s">
        <v>309</v>
      </c>
      <c r="F45" s="17"/>
      <c r="G45" s="1"/>
      <c r="H45" s="1"/>
      <c r="I45" s="1"/>
      <c r="J45" s="1"/>
      <c r="K45" s="17" t="s">
        <v>309</v>
      </c>
      <c r="L45" s="17" t="s">
        <v>309</v>
      </c>
      <c r="M45" s="9"/>
    </row>
    <row r="46" spans="1:13" ht="15.75" thickBot="1" x14ac:dyDescent="0.3">
      <c r="A46" s="1"/>
      <c r="B46" s="1"/>
      <c r="C46" s="17"/>
      <c r="D46" s="17"/>
      <c r="E46" s="62" t="s">
        <v>309</v>
      </c>
      <c r="F46" s="17"/>
      <c r="G46" s="1"/>
      <c r="H46" s="1"/>
      <c r="I46" s="1"/>
      <c r="J46" s="1"/>
      <c r="K46" s="17" t="s">
        <v>309</v>
      </c>
      <c r="L46" s="17" t="s">
        <v>309</v>
      </c>
      <c r="M46" s="9"/>
    </row>
    <row r="47" spans="1:13" ht="15.75" thickBot="1" x14ac:dyDescent="0.3">
      <c r="A47" s="1"/>
      <c r="B47" s="1"/>
      <c r="C47" s="17"/>
      <c r="D47" s="17"/>
      <c r="E47" s="62" t="s">
        <v>309</v>
      </c>
      <c r="F47" s="17"/>
      <c r="G47" s="1"/>
      <c r="H47" s="1"/>
      <c r="I47" s="1"/>
      <c r="J47" s="1"/>
      <c r="K47" s="17" t="s">
        <v>309</v>
      </c>
      <c r="L47" s="17" t="s">
        <v>309</v>
      </c>
      <c r="M47" s="9"/>
    </row>
    <row r="48" spans="1:13" ht="15.75" thickBot="1" x14ac:dyDescent="0.3">
      <c r="A48" s="1"/>
      <c r="B48" s="1"/>
      <c r="C48" s="17"/>
      <c r="D48" s="17"/>
      <c r="E48" s="62" t="s">
        <v>309</v>
      </c>
      <c r="F48" s="17"/>
      <c r="G48" s="1"/>
      <c r="H48" s="1"/>
      <c r="I48" s="1"/>
      <c r="J48" s="1"/>
      <c r="K48" s="17" t="s">
        <v>309</v>
      </c>
      <c r="L48" s="17" t="s">
        <v>309</v>
      </c>
      <c r="M48" s="9"/>
    </row>
    <row r="49" spans="1:13" ht="15.75" thickBot="1" x14ac:dyDescent="0.3">
      <c r="A49" s="1"/>
      <c r="B49" s="1"/>
      <c r="C49" s="17"/>
      <c r="D49" s="17"/>
      <c r="E49" s="62" t="s">
        <v>309</v>
      </c>
      <c r="F49" s="17"/>
      <c r="G49" s="1"/>
      <c r="H49" s="1"/>
      <c r="I49" s="1"/>
      <c r="J49" s="1"/>
      <c r="K49" s="17" t="s">
        <v>309</v>
      </c>
      <c r="L49" s="17" t="s">
        <v>309</v>
      </c>
      <c r="M49" s="9"/>
    </row>
    <row r="50" spans="1:13" ht="15.75" thickBot="1" x14ac:dyDescent="0.3">
      <c r="A50" s="1"/>
      <c r="B50" s="1"/>
      <c r="C50" s="17"/>
      <c r="D50" s="17"/>
      <c r="E50" s="62" t="s">
        <v>309</v>
      </c>
      <c r="F50" s="17"/>
      <c r="G50" s="1"/>
      <c r="H50" s="1"/>
      <c r="I50" s="1"/>
      <c r="J50" s="1"/>
      <c r="K50" s="17" t="s">
        <v>309</v>
      </c>
      <c r="L50" s="17" t="s">
        <v>309</v>
      </c>
      <c r="M50" s="9"/>
    </row>
    <row r="51" spans="1:13" ht="15.75" thickBot="1" x14ac:dyDescent="0.3">
      <c r="A51" s="1"/>
      <c r="B51" s="1"/>
      <c r="C51" s="17"/>
      <c r="D51" s="17"/>
      <c r="E51" s="62" t="s">
        <v>309</v>
      </c>
      <c r="F51" s="17"/>
      <c r="G51" s="1"/>
      <c r="H51" s="1"/>
      <c r="I51" s="1"/>
      <c r="J51" s="1"/>
      <c r="K51" s="17" t="s">
        <v>309</v>
      </c>
      <c r="L51" s="17" t="s">
        <v>309</v>
      </c>
      <c r="M51" s="9"/>
    </row>
    <row r="52" spans="1:13" ht="15.75" thickBot="1" x14ac:dyDescent="0.3">
      <c r="A52" s="1"/>
      <c r="B52" s="1"/>
      <c r="C52" s="17"/>
      <c r="D52" s="17"/>
      <c r="E52" s="62" t="s">
        <v>309</v>
      </c>
      <c r="F52" s="17"/>
      <c r="G52" s="1"/>
      <c r="H52" s="1"/>
      <c r="I52" s="1"/>
      <c r="J52" s="1"/>
      <c r="K52" s="17" t="s">
        <v>309</v>
      </c>
      <c r="L52" s="17" t="s">
        <v>309</v>
      </c>
      <c r="M52" s="9"/>
    </row>
    <row r="53" spans="1:13" ht="15.75" thickBot="1" x14ac:dyDescent="0.3">
      <c r="A53" s="1"/>
      <c r="B53" s="1"/>
      <c r="C53" s="17"/>
      <c r="D53" s="17"/>
      <c r="E53" s="62" t="s">
        <v>309</v>
      </c>
      <c r="F53" s="17"/>
      <c r="G53" s="1"/>
      <c r="H53" s="1"/>
      <c r="I53" s="1"/>
      <c r="J53" s="1"/>
      <c r="K53" s="17" t="s">
        <v>309</v>
      </c>
      <c r="L53" s="17" t="s">
        <v>309</v>
      </c>
      <c r="M53" s="9"/>
    </row>
    <row r="54" spans="1:13" ht="15.75" thickBot="1" x14ac:dyDescent="0.3">
      <c r="A54" s="1"/>
      <c r="B54" s="1"/>
      <c r="C54" s="17"/>
      <c r="D54" s="17"/>
      <c r="E54" s="62" t="s">
        <v>309</v>
      </c>
      <c r="F54" s="17"/>
      <c r="G54" s="1"/>
      <c r="H54" s="1"/>
      <c r="I54" s="1"/>
      <c r="J54" s="1"/>
      <c r="K54" s="17" t="s">
        <v>309</v>
      </c>
      <c r="L54" s="17" t="s">
        <v>309</v>
      </c>
      <c r="M54" s="9"/>
    </row>
    <row r="55" spans="1:13" ht="15.75" thickBot="1" x14ac:dyDescent="0.3">
      <c r="A55" s="1"/>
      <c r="B55" s="1"/>
      <c r="C55" s="17"/>
      <c r="D55" s="17"/>
      <c r="E55" s="62" t="s">
        <v>309</v>
      </c>
      <c r="F55" s="17"/>
      <c r="G55" s="1"/>
      <c r="H55" s="1"/>
      <c r="I55" s="1"/>
      <c r="J55" s="1"/>
      <c r="K55" s="17" t="s">
        <v>309</v>
      </c>
      <c r="L55" s="17" t="s">
        <v>309</v>
      </c>
      <c r="M55" s="9"/>
    </row>
    <row r="56" spans="1:13" ht="15.75" thickBot="1" x14ac:dyDescent="0.3">
      <c r="A56" s="1"/>
      <c r="B56" s="1"/>
      <c r="C56" s="17"/>
      <c r="D56" s="17"/>
      <c r="E56" s="62" t="s">
        <v>309</v>
      </c>
      <c r="F56" s="17"/>
      <c r="G56" s="1"/>
      <c r="H56" s="1"/>
      <c r="I56" s="1"/>
      <c r="J56" s="1"/>
      <c r="K56" s="17" t="s">
        <v>309</v>
      </c>
      <c r="L56" s="17" t="s">
        <v>309</v>
      </c>
      <c r="M56" s="9"/>
    </row>
    <row r="57" spans="1:13" ht="15.75" thickBot="1" x14ac:dyDescent="0.3">
      <c r="A57" s="1"/>
      <c r="B57" s="1"/>
      <c r="C57" s="17"/>
      <c r="D57" s="17"/>
      <c r="E57" s="62" t="s">
        <v>309</v>
      </c>
      <c r="F57" s="17"/>
      <c r="G57" s="1"/>
      <c r="H57" s="1"/>
      <c r="I57" s="1"/>
      <c r="J57" s="1"/>
      <c r="K57" s="17" t="s">
        <v>309</v>
      </c>
      <c r="L57" s="17" t="s">
        <v>309</v>
      </c>
      <c r="M57" s="9"/>
    </row>
    <row r="58" spans="1:13" ht="15.75" thickBot="1" x14ac:dyDescent="0.3">
      <c r="A58" s="1"/>
      <c r="B58" s="1"/>
      <c r="C58" s="17"/>
      <c r="D58" s="17"/>
      <c r="E58" s="62" t="s">
        <v>309</v>
      </c>
      <c r="F58" s="17"/>
      <c r="G58" s="1"/>
      <c r="H58" s="1"/>
      <c r="I58" s="1"/>
      <c r="J58" s="1"/>
      <c r="K58" s="17" t="s">
        <v>309</v>
      </c>
      <c r="L58" s="17" t="s">
        <v>309</v>
      </c>
      <c r="M58" s="9"/>
    </row>
    <row r="59" spans="1:13" ht="15.75" thickBot="1" x14ac:dyDescent="0.3">
      <c r="A59" s="1"/>
      <c r="B59" s="1"/>
      <c r="C59" s="17"/>
      <c r="D59" s="17"/>
      <c r="E59" s="62" t="s">
        <v>309</v>
      </c>
      <c r="F59" s="17"/>
      <c r="G59" s="1"/>
      <c r="H59" s="1"/>
      <c r="I59" s="1"/>
      <c r="J59" s="1"/>
      <c r="K59" s="17" t="s">
        <v>309</v>
      </c>
      <c r="L59" s="17" t="s">
        <v>309</v>
      </c>
      <c r="M59" s="9"/>
    </row>
    <row r="60" spans="1:13" ht="15.75" thickBot="1" x14ac:dyDescent="0.3">
      <c r="A60" s="1"/>
      <c r="B60" s="1"/>
      <c r="C60" s="17"/>
      <c r="D60" s="17"/>
      <c r="E60" s="62" t="s">
        <v>309</v>
      </c>
      <c r="F60" s="17"/>
      <c r="G60" s="1"/>
      <c r="H60" s="1"/>
      <c r="I60" s="1"/>
      <c r="J60" s="1"/>
      <c r="K60" s="17" t="s">
        <v>309</v>
      </c>
      <c r="L60" s="17" t="s">
        <v>309</v>
      </c>
      <c r="M60" s="9"/>
    </row>
    <row r="61" spans="1:13" ht="15.75" thickBot="1" x14ac:dyDescent="0.3">
      <c r="A61" s="1"/>
      <c r="B61" s="1"/>
      <c r="C61" s="17"/>
      <c r="D61" s="17"/>
      <c r="E61" s="62" t="s">
        <v>309</v>
      </c>
      <c r="F61" s="17"/>
      <c r="G61" s="1"/>
      <c r="H61" s="1"/>
      <c r="I61" s="1"/>
      <c r="J61" s="1"/>
      <c r="K61" s="17" t="s">
        <v>309</v>
      </c>
      <c r="L61" s="17" t="s">
        <v>309</v>
      </c>
      <c r="M61" s="9"/>
    </row>
    <row r="62" spans="1:13" ht="15.75" thickBot="1" x14ac:dyDescent="0.3">
      <c r="A62" s="1"/>
      <c r="B62" s="1"/>
      <c r="C62" s="17"/>
      <c r="D62" s="17"/>
      <c r="E62" s="62" t="s">
        <v>309</v>
      </c>
      <c r="F62" s="17"/>
      <c r="G62" s="1"/>
      <c r="H62" s="1"/>
      <c r="I62" s="1"/>
      <c r="J62" s="1"/>
      <c r="K62" s="17" t="s">
        <v>309</v>
      </c>
      <c r="L62" s="17" t="s">
        <v>309</v>
      </c>
      <c r="M62" s="9"/>
    </row>
    <row r="63" spans="1:13" ht="15.75" thickBot="1" x14ac:dyDescent="0.3">
      <c r="A63" s="1"/>
      <c r="B63" s="1"/>
      <c r="C63" s="17"/>
      <c r="D63" s="17"/>
      <c r="E63" s="62" t="s">
        <v>309</v>
      </c>
      <c r="F63" s="17"/>
      <c r="G63" s="1"/>
      <c r="H63" s="1"/>
      <c r="I63" s="1"/>
      <c r="J63" s="1"/>
      <c r="K63" s="17" t="s">
        <v>309</v>
      </c>
      <c r="L63" s="17" t="s">
        <v>309</v>
      </c>
      <c r="M63" s="9"/>
    </row>
    <row r="64" spans="1:13" ht="15.75" thickBot="1" x14ac:dyDescent="0.3">
      <c r="A64" s="1"/>
      <c r="B64" s="1"/>
      <c r="C64" s="17"/>
      <c r="D64" s="17"/>
      <c r="E64" s="62" t="s">
        <v>309</v>
      </c>
      <c r="F64" s="17"/>
      <c r="G64" s="1"/>
      <c r="H64" s="1"/>
      <c r="I64" s="1"/>
      <c r="J64" s="1"/>
      <c r="K64" s="17" t="s">
        <v>309</v>
      </c>
      <c r="L64" s="17" t="s">
        <v>309</v>
      </c>
      <c r="M64" s="9"/>
    </row>
    <row r="65" spans="1:13" ht="15.75" thickBot="1" x14ac:dyDescent="0.3">
      <c r="A65" s="1"/>
      <c r="B65" s="1"/>
      <c r="C65" s="17"/>
      <c r="D65" s="17"/>
      <c r="E65" s="62" t="s">
        <v>309</v>
      </c>
      <c r="F65" s="17"/>
      <c r="G65" s="1"/>
      <c r="H65" s="1"/>
      <c r="I65" s="1"/>
      <c r="J65" s="1"/>
      <c r="K65" s="17" t="s">
        <v>309</v>
      </c>
      <c r="L65" s="17" t="s">
        <v>309</v>
      </c>
      <c r="M65" s="9"/>
    </row>
    <row r="66" spans="1:13" ht="15.75" thickBot="1" x14ac:dyDescent="0.3">
      <c r="A66" s="1"/>
      <c r="B66" s="1"/>
      <c r="C66" s="17"/>
      <c r="D66" s="17"/>
      <c r="E66" s="62" t="s">
        <v>309</v>
      </c>
      <c r="F66" s="17"/>
      <c r="G66" s="1"/>
      <c r="H66" s="1"/>
      <c r="I66" s="1"/>
      <c r="J66" s="1"/>
      <c r="K66" s="17" t="s">
        <v>309</v>
      </c>
      <c r="L66" s="17" t="s">
        <v>309</v>
      </c>
      <c r="M66" s="9"/>
    </row>
    <row r="67" spans="1:13" ht="15.75" thickBot="1" x14ac:dyDescent="0.3">
      <c r="A67" s="1"/>
      <c r="B67" s="1"/>
      <c r="C67" s="17"/>
      <c r="D67" s="17"/>
      <c r="E67" s="62" t="s">
        <v>309</v>
      </c>
      <c r="F67" s="17"/>
      <c r="G67" s="1"/>
      <c r="H67" s="1"/>
      <c r="I67" s="1"/>
      <c r="J67" s="1"/>
      <c r="K67" s="17" t="s">
        <v>309</v>
      </c>
      <c r="L67" s="17" t="s">
        <v>309</v>
      </c>
      <c r="M67" s="9"/>
    </row>
    <row r="68" spans="1:13" ht="15.75" thickBot="1" x14ac:dyDescent="0.3">
      <c r="A68" s="1"/>
      <c r="B68" s="1"/>
      <c r="C68" s="17"/>
      <c r="D68" s="17"/>
      <c r="E68" s="62" t="s">
        <v>309</v>
      </c>
      <c r="F68" s="17"/>
      <c r="G68" s="1"/>
      <c r="H68" s="1"/>
      <c r="I68" s="1"/>
      <c r="J68" s="1"/>
      <c r="K68" s="17" t="s">
        <v>309</v>
      </c>
      <c r="L68" s="17" t="s">
        <v>309</v>
      </c>
      <c r="M68" s="9"/>
    </row>
    <row r="69" spans="1:13" ht="15.75" thickBot="1" x14ac:dyDescent="0.3">
      <c r="A69" s="1"/>
      <c r="B69" s="1"/>
      <c r="C69" s="17"/>
      <c r="D69" s="17"/>
      <c r="E69" s="62" t="s">
        <v>309</v>
      </c>
      <c r="F69" s="17"/>
      <c r="G69" s="1"/>
      <c r="H69" s="1"/>
      <c r="I69" s="1"/>
      <c r="J69" s="1"/>
      <c r="K69" s="17" t="s">
        <v>309</v>
      </c>
      <c r="L69" s="17" t="s">
        <v>309</v>
      </c>
      <c r="M69" s="9"/>
    </row>
    <row r="70" spans="1:13" ht="15.75" thickBot="1" x14ac:dyDescent="0.3">
      <c r="A70" s="1"/>
      <c r="B70" s="1"/>
      <c r="C70" s="17"/>
      <c r="D70" s="17"/>
      <c r="E70" s="62" t="s">
        <v>309</v>
      </c>
      <c r="F70" s="17"/>
      <c r="G70" s="1"/>
      <c r="H70" s="1"/>
      <c r="I70" s="1"/>
      <c r="J70" s="1"/>
      <c r="K70" s="17" t="s">
        <v>309</v>
      </c>
      <c r="L70" s="17" t="s">
        <v>309</v>
      </c>
      <c r="M70" s="9"/>
    </row>
    <row r="71" spans="1:13" ht="15.75" thickBot="1" x14ac:dyDescent="0.3">
      <c r="A71" s="1"/>
      <c r="B71" s="1"/>
      <c r="C71" s="17"/>
      <c r="D71" s="17"/>
      <c r="E71" s="62" t="s">
        <v>309</v>
      </c>
      <c r="F71" s="17"/>
      <c r="G71" s="1"/>
      <c r="H71" s="1"/>
      <c r="I71" s="1"/>
      <c r="J71" s="1"/>
      <c r="K71" s="17" t="s">
        <v>309</v>
      </c>
      <c r="L71" s="17" t="s">
        <v>309</v>
      </c>
      <c r="M71" s="9"/>
    </row>
    <row r="72" spans="1:13" ht="15.75" thickBot="1" x14ac:dyDescent="0.3">
      <c r="A72" s="1"/>
      <c r="B72" s="1"/>
      <c r="C72" s="17"/>
      <c r="D72" s="17"/>
      <c r="E72" s="62" t="s">
        <v>309</v>
      </c>
      <c r="F72" s="17"/>
      <c r="G72" s="1"/>
      <c r="H72" s="1"/>
      <c r="I72" s="1"/>
      <c r="J72" s="1"/>
      <c r="K72" s="17" t="s">
        <v>309</v>
      </c>
      <c r="L72" s="17" t="s">
        <v>309</v>
      </c>
      <c r="M72" s="9"/>
    </row>
    <row r="73" spans="1:13" ht="15.75" thickBot="1" x14ac:dyDescent="0.3">
      <c r="A73" s="1"/>
      <c r="B73" s="1"/>
      <c r="C73" s="17"/>
      <c r="D73" s="17"/>
      <c r="E73" s="62" t="s">
        <v>309</v>
      </c>
      <c r="F73" s="17"/>
      <c r="G73" s="1"/>
      <c r="H73" s="1"/>
      <c r="I73" s="1"/>
      <c r="J73" s="1"/>
      <c r="K73" s="17" t="s">
        <v>309</v>
      </c>
      <c r="L73" s="17" t="s">
        <v>309</v>
      </c>
      <c r="M73" s="9"/>
    </row>
    <row r="74" spans="1:13" ht="15.75" thickBot="1" x14ac:dyDescent="0.3">
      <c r="A74" s="1"/>
      <c r="B74" s="1"/>
      <c r="C74" s="17"/>
      <c r="D74" s="17"/>
      <c r="E74" s="62" t="s">
        <v>309</v>
      </c>
      <c r="F74" s="17"/>
      <c r="G74" s="1"/>
      <c r="H74" s="1"/>
      <c r="I74" s="1"/>
      <c r="J74" s="1"/>
      <c r="K74" s="17" t="s">
        <v>309</v>
      </c>
      <c r="L74" s="17" t="s">
        <v>309</v>
      </c>
      <c r="M74" s="9"/>
    </row>
    <row r="75" spans="1:13" ht="15.75" thickBot="1" x14ac:dyDescent="0.3">
      <c r="A75" s="1"/>
      <c r="B75" s="1"/>
      <c r="C75" s="17"/>
      <c r="D75" s="17"/>
      <c r="E75" s="62" t="s">
        <v>309</v>
      </c>
      <c r="F75" s="17"/>
      <c r="G75" s="1"/>
      <c r="H75" s="1"/>
      <c r="I75" s="1"/>
      <c r="J75" s="1"/>
      <c r="K75" s="17" t="s">
        <v>309</v>
      </c>
      <c r="L75" s="17" t="s">
        <v>309</v>
      </c>
      <c r="M75" s="9"/>
    </row>
    <row r="76" spans="1:13" ht="15.75" thickBot="1" x14ac:dyDescent="0.3">
      <c r="A76" s="1"/>
      <c r="B76" s="1"/>
      <c r="C76" s="17"/>
      <c r="D76" s="17"/>
      <c r="E76" s="62" t="s">
        <v>309</v>
      </c>
      <c r="F76" s="17"/>
      <c r="G76" s="1"/>
      <c r="H76" s="1"/>
      <c r="I76" s="1"/>
      <c r="J76" s="1"/>
      <c r="K76" s="17" t="s">
        <v>309</v>
      </c>
      <c r="L76" s="17" t="s">
        <v>309</v>
      </c>
      <c r="M76" s="9"/>
    </row>
    <row r="77" spans="1:13" ht="15.75" thickBot="1" x14ac:dyDescent="0.3">
      <c r="A77" s="1"/>
      <c r="B77" s="1"/>
      <c r="C77" s="17"/>
      <c r="D77" s="17"/>
      <c r="E77" s="62" t="s">
        <v>309</v>
      </c>
      <c r="F77" s="17"/>
      <c r="G77" s="1"/>
      <c r="H77" s="1"/>
      <c r="I77" s="1"/>
      <c r="J77" s="1"/>
      <c r="K77" s="17" t="s">
        <v>309</v>
      </c>
      <c r="L77" s="17" t="s">
        <v>309</v>
      </c>
      <c r="M77" s="9"/>
    </row>
    <row r="78" spans="1:13" ht="15.75" thickBot="1" x14ac:dyDescent="0.3">
      <c r="A78" s="1"/>
      <c r="B78" s="1"/>
      <c r="C78" s="17"/>
      <c r="D78" s="17"/>
      <c r="E78" s="62" t="s">
        <v>309</v>
      </c>
      <c r="F78" s="17"/>
      <c r="G78" s="1"/>
      <c r="H78" s="1"/>
      <c r="I78" s="1"/>
      <c r="J78" s="1"/>
      <c r="K78" s="17" t="s">
        <v>309</v>
      </c>
      <c r="L78" s="17" t="s">
        <v>309</v>
      </c>
      <c r="M78" s="9"/>
    </row>
    <row r="79" spans="1:13" ht="15.75" thickBot="1" x14ac:dyDescent="0.3">
      <c r="A79" s="1"/>
      <c r="B79" s="1"/>
      <c r="C79" s="17"/>
      <c r="D79" s="17"/>
      <c r="E79" s="62" t="s">
        <v>309</v>
      </c>
      <c r="F79" s="17"/>
      <c r="G79" s="1"/>
      <c r="H79" s="1"/>
      <c r="I79" s="1"/>
      <c r="J79" s="1"/>
      <c r="K79" s="17" t="s">
        <v>309</v>
      </c>
      <c r="L79" s="17" t="s">
        <v>309</v>
      </c>
      <c r="M79" s="9"/>
    </row>
    <row r="80" spans="1:13" ht="15.75" thickBot="1" x14ac:dyDescent="0.3">
      <c r="A80" s="1"/>
      <c r="B80" s="1"/>
      <c r="C80" s="17"/>
      <c r="D80" s="17"/>
      <c r="E80" s="62" t="s">
        <v>309</v>
      </c>
      <c r="F80" s="17"/>
      <c r="G80" s="1"/>
      <c r="H80" s="1"/>
      <c r="I80" s="1"/>
      <c r="J80" s="1"/>
      <c r="K80" s="17" t="s">
        <v>309</v>
      </c>
      <c r="L80" s="17" t="s">
        <v>309</v>
      </c>
      <c r="M80" s="9"/>
    </row>
    <row r="81" spans="1:13" ht="15.75" thickBot="1" x14ac:dyDescent="0.3">
      <c r="A81" s="1"/>
      <c r="B81" s="1"/>
      <c r="C81" s="17"/>
      <c r="D81" s="17"/>
      <c r="E81" s="62" t="s">
        <v>309</v>
      </c>
      <c r="F81" s="17"/>
      <c r="G81" s="1"/>
      <c r="H81" s="1"/>
      <c r="I81" s="1"/>
      <c r="J81" s="1"/>
      <c r="K81" s="17" t="s">
        <v>309</v>
      </c>
      <c r="L81" s="17" t="s">
        <v>309</v>
      </c>
      <c r="M81" s="9"/>
    </row>
    <row r="82" spans="1:13" ht="15.75" thickBot="1" x14ac:dyDescent="0.3">
      <c r="A82" s="1"/>
      <c r="B82" s="1"/>
      <c r="C82" s="17"/>
      <c r="D82" s="17"/>
      <c r="E82" s="62" t="s">
        <v>309</v>
      </c>
      <c r="F82" s="17"/>
      <c r="G82" s="1"/>
      <c r="H82" s="1"/>
      <c r="I82" s="1"/>
      <c r="J82" s="1"/>
      <c r="K82" s="17" t="s">
        <v>309</v>
      </c>
      <c r="L82" s="17" t="s">
        <v>309</v>
      </c>
      <c r="M82" s="9"/>
    </row>
    <row r="83" spans="1:13" ht="15.75" thickBot="1" x14ac:dyDescent="0.3">
      <c r="A83" s="1"/>
      <c r="B83" s="1"/>
      <c r="C83" s="17"/>
      <c r="D83" s="17"/>
      <c r="E83" s="62" t="s">
        <v>309</v>
      </c>
      <c r="F83" s="17"/>
      <c r="G83" s="1"/>
      <c r="H83" s="1"/>
      <c r="I83" s="1"/>
      <c r="J83" s="1"/>
      <c r="K83" s="17" t="s">
        <v>309</v>
      </c>
      <c r="L83" s="17" t="s">
        <v>309</v>
      </c>
      <c r="M83" s="9"/>
    </row>
    <row r="84" spans="1:13" ht="15.75" thickBot="1" x14ac:dyDescent="0.3">
      <c r="A84" s="1"/>
      <c r="B84" s="1"/>
      <c r="C84" s="17"/>
      <c r="D84" s="17"/>
      <c r="E84" s="62" t="s">
        <v>309</v>
      </c>
      <c r="F84" s="17"/>
      <c r="G84" s="1"/>
      <c r="H84" s="1"/>
      <c r="I84" s="1"/>
      <c r="J84" s="1"/>
      <c r="K84" s="17" t="s">
        <v>309</v>
      </c>
      <c r="L84" s="17" t="s">
        <v>309</v>
      </c>
      <c r="M84" s="9"/>
    </row>
    <row r="85" spans="1:13" ht="15.75" thickBot="1" x14ac:dyDescent="0.3">
      <c r="A85" s="1"/>
      <c r="B85" s="1"/>
      <c r="C85" s="17"/>
      <c r="D85" s="17"/>
      <c r="E85" s="62" t="s">
        <v>309</v>
      </c>
      <c r="F85" s="17"/>
      <c r="G85" s="1"/>
      <c r="H85" s="1"/>
      <c r="I85" s="1"/>
      <c r="J85" s="1"/>
      <c r="K85" s="17" t="s">
        <v>309</v>
      </c>
      <c r="L85" s="17" t="s">
        <v>309</v>
      </c>
      <c r="M85" s="9"/>
    </row>
    <row r="86" spans="1:13" ht="15.75" thickBot="1" x14ac:dyDescent="0.3">
      <c r="A86" s="1"/>
      <c r="B86" s="1"/>
      <c r="C86" s="17"/>
      <c r="D86" s="17"/>
      <c r="E86" s="62" t="s">
        <v>309</v>
      </c>
      <c r="F86" s="17"/>
      <c r="G86" s="1"/>
      <c r="H86" s="1"/>
      <c r="I86" s="1"/>
      <c r="J86" s="1"/>
      <c r="K86" s="17" t="s">
        <v>309</v>
      </c>
      <c r="L86" s="17" t="s">
        <v>309</v>
      </c>
      <c r="M86" s="9"/>
    </row>
    <row r="87" spans="1:13" ht="15.75" thickBot="1" x14ac:dyDescent="0.3">
      <c r="A87" s="1"/>
      <c r="B87" s="1"/>
      <c r="C87" s="17"/>
      <c r="D87" s="17"/>
      <c r="E87" s="62" t="s">
        <v>309</v>
      </c>
      <c r="F87" s="17"/>
      <c r="G87" s="1"/>
      <c r="H87" s="1"/>
      <c r="I87" s="1"/>
      <c r="J87" s="1"/>
      <c r="K87" s="17" t="s">
        <v>309</v>
      </c>
      <c r="L87" s="17" t="s">
        <v>309</v>
      </c>
      <c r="M87" s="9"/>
    </row>
    <row r="88" spans="1:13" ht="15.75" thickBot="1" x14ac:dyDescent="0.3">
      <c r="A88" s="1"/>
      <c r="B88" s="1"/>
      <c r="C88" s="17"/>
      <c r="D88" s="17"/>
      <c r="E88" s="62" t="s">
        <v>309</v>
      </c>
      <c r="F88" s="17"/>
      <c r="G88" s="1"/>
      <c r="H88" s="1"/>
      <c r="I88" s="1"/>
      <c r="J88" s="1"/>
      <c r="K88" s="17" t="s">
        <v>309</v>
      </c>
      <c r="L88" s="17" t="s">
        <v>309</v>
      </c>
      <c r="M88" s="9"/>
    </row>
    <row r="89" spans="1:13" ht="15.75" thickBot="1" x14ac:dyDescent="0.3">
      <c r="A89" s="1"/>
      <c r="B89" s="1"/>
      <c r="C89" s="17"/>
      <c r="D89" s="17"/>
      <c r="E89" s="62" t="s">
        <v>309</v>
      </c>
      <c r="F89" s="17"/>
      <c r="G89" s="1"/>
      <c r="H89" s="1"/>
      <c r="I89" s="1"/>
      <c r="J89" s="1"/>
      <c r="K89" s="17" t="s">
        <v>309</v>
      </c>
      <c r="L89" s="17" t="s">
        <v>309</v>
      </c>
      <c r="M89" s="9"/>
    </row>
    <row r="90" spans="1:13" ht="15.75" thickBot="1" x14ac:dyDescent="0.3">
      <c r="A90" s="1"/>
      <c r="B90" s="1"/>
      <c r="C90" s="17"/>
      <c r="D90" s="17"/>
      <c r="E90" s="62" t="s">
        <v>309</v>
      </c>
      <c r="F90" s="17"/>
      <c r="G90" s="1"/>
      <c r="H90" s="1"/>
      <c r="I90" s="1"/>
      <c r="J90" s="1"/>
      <c r="K90" s="17" t="s">
        <v>309</v>
      </c>
      <c r="L90" s="17" t="s">
        <v>309</v>
      </c>
      <c r="M90" s="9"/>
    </row>
    <row r="91" spans="1:13" ht="15.75" thickBot="1" x14ac:dyDescent="0.3">
      <c r="A91" s="1"/>
      <c r="B91" s="1"/>
      <c r="C91" s="17"/>
      <c r="D91" s="17"/>
      <c r="E91" s="62" t="s">
        <v>309</v>
      </c>
      <c r="F91" s="17"/>
      <c r="G91" s="1"/>
      <c r="H91" s="1"/>
      <c r="I91" s="1"/>
      <c r="J91" s="1"/>
      <c r="K91" s="17" t="s">
        <v>309</v>
      </c>
      <c r="L91" s="17" t="s">
        <v>309</v>
      </c>
      <c r="M91" s="9"/>
    </row>
    <row r="92" spans="1:13" ht="15.75" thickBot="1" x14ac:dyDescent="0.3">
      <c r="A92" s="1"/>
      <c r="B92" s="1"/>
      <c r="C92" s="17"/>
      <c r="D92" s="17"/>
      <c r="E92" s="62" t="s">
        <v>309</v>
      </c>
      <c r="F92" s="17"/>
      <c r="G92" s="1"/>
      <c r="H92" s="1"/>
      <c r="I92" s="1"/>
      <c r="J92" s="1"/>
      <c r="K92" s="17" t="s">
        <v>309</v>
      </c>
      <c r="L92" s="17" t="s">
        <v>309</v>
      </c>
      <c r="M92" s="9"/>
    </row>
    <row r="93" spans="1:13" ht="15.75" thickBot="1" x14ac:dyDescent="0.3">
      <c r="A93" s="1"/>
      <c r="B93" s="1"/>
      <c r="C93" s="17"/>
      <c r="D93" s="17"/>
      <c r="E93" s="62" t="s">
        <v>309</v>
      </c>
      <c r="F93" s="17"/>
      <c r="G93" s="1"/>
      <c r="H93" s="1"/>
      <c r="I93" s="1"/>
      <c r="J93" s="1"/>
      <c r="K93" s="17" t="s">
        <v>309</v>
      </c>
      <c r="L93" s="17" t="s">
        <v>309</v>
      </c>
      <c r="M93" s="9"/>
    </row>
    <row r="94" spans="1:13" ht="15.75" thickBot="1" x14ac:dyDescent="0.3">
      <c r="A94" s="1"/>
      <c r="B94" s="1"/>
      <c r="C94" s="17"/>
      <c r="D94" s="17"/>
      <c r="E94" s="62" t="s">
        <v>309</v>
      </c>
      <c r="F94" s="17"/>
      <c r="G94" s="1"/>
      <c r="H94" s="1"/>
      <c r="I94" s="1"/>
      <c r="J94" s="1"/>
      <c r="K94" s="17" t="s">
        <v>309</v>
      </c>
      <c r="L94" s="17" t="s">
        <v>309</v>
      </c>
      <c r="M94" s="9"/>
    </row>
    <row r="95" spans="1:13" ht="15.75" thickBot="1" x14ac:dyDescent="0.3">
      <c r="A95" s="1"/>
      <c r="B95" s="1"/>
      <c r="C95" s="17"/>
      <c r="D95" s="17"/>
      <c r="E95" s="62" t="s">
        <v>309</v>
      </c>
      <c r="F95" s="17"/>
      <c r="G95" s="1"/>
      <c r="H95" s="1"/>
      <c r="I95" s="1"/>
      <c r="J95" s="1"/>
      <c r="K95" s="17" t="s">
        <v>309</v>
      </c>
      <c r="L95" s="17" t="s">
        <v>309</v>
      </c>
      <c r="M95" s="9"/>
    </row>
    <row r="96" spans="1:13" ht="15.75" thickBot="1" x14ac:dyDescent="0.3">
      <c r="A96" s="1"/>
      <c r="B96" s="1"/>
      <c r="C96" s="17"/>
      <c r="D96" s="17"/>
      <c r="E96" s="62" t="s">
        <v>309</v>
      </c>
      <c r="F96" s="17"/>
      <c r="G96" s="1"/>
      <c r="H96" s="1"/>
      <c r="I96" s="1"/>
      <c r="J96" s="1"/>
      <c r="K96" s="17" t="s">
        <v>309</v>
      </c>
      <c r="L96" s="17" t="s">
        <v>309</v>
      </c>
      <c r="M96" s="9"/>
    </row>
    <row r="97" spans="1:13" ht="15.75" thickBot="1" x14ac:dyDescent="0.3">
      <c r="A97" s="1"/>
      <c r="B97" s="1"/>
      <c r="C97" s="17"/>
      <c r="D97" s="17"/>
      <c r="E97" s="62" t="s">
        <v>309</v>
      </c>
      <c r="F97" s="17"/>
      <c r="G97" s="1"/>
      <c r="H97" s="1"/>
      <c r="I97" s="1"/>
      <c r="J97" s="1"/>
      <c r="K97" s="17" t="s">
        <v>309</v>
      </c>
      <c r="L97" s="17" t="s">
        <v>309</v>
      </c>
      <c r="M97" s="9"/>
    </row>
    <row r="98" spans="1:13" ht="15.75" thickBot="1" x14ac:dyDescent="0.3">
      <c r="A98" s="1"/>
      <c r="B98" s="1"/>
      <c r="C98" s="17"/>
      <c r="D98" s="17"/>
      <c r="E98" s="62" t="s">
        <v>309</v>
      </c>
      <c r="F98" s="17"/>
      <c r="G98" s="1"/>
      <c r="H98" s="1"/>
      <c r="I98" s="1"/>
      <c r="J98" s="1"/>
      <c r="K98" s="17" t="s">
        <v>309</v>
      </c>
      <c r="L98" s="17" t="s">
        <v>309</v>
      </c>
      <c r="M98" s="9"/>
    </row>
    <row r="99" spans="1:13" ht="15.75" thickBot="1" x14ac:dyDescent="0.3">
      <c r="A99" s="1"/>
      <c r="B99" s="1"/>
      <c r="C99" s="17"/>
      <c r="D99" s="17"/>
      <c r="E99" s="62" t="s">
        <v>309</v>
      </c>
      <c r="F99" s="17"/>
      <c r="G99" s="1"/>
      <c r="H99" s="1"/>
      <c r="I99" s="1"/>
      <c r="J99" s="1"/>
      <c r="K99" s="17" t="s">
        <v>309</v>
      </c>
      <c r="L99" s="17" t="s">
        <v>309</v>
      </c>
      <c r="M99" s="9"/>
    </row>
    <row r="100" spans="1:13" ht="15.75" thickBot="1" x14ac:dyDescent="0.3">
      <c r="A100" s="1"/>
      <c r="B100" s="1"/>
      <c r="C100" s="17"/>
      <c r="D100" s="17"/>
      <c r="E100" s="62" t="s">
        <v>309</v>
      </c>
      <c r="F100" s="17"/>
      <c r="G100" s="1"/>
      <c r="H100" s="1"/>
      <c r="I100" s="1"/>
      <c r="J100" s="1"/>
      <c r="K100" s="17" t="s">
        <v>309</v>
      </c>
      <c r="L100" s="17" t="s">
        <v>309</v>
      </c>
      <c r="M100" s="9"/>
    </row>
    <row r="101" spans="1:13" ht="15.75" thickBot="1" x14ac:dyDescent="0.3">
      <c r="A101" s="1"/>
      <c r="B101" s="1"/>
      <c r="C101" s="17"/>
      <c r="D101" s="17"/>
      <c r="E101" s="62" t="s">
        <v>309</v>
      </c>
      <c r="F101" s="17"/>
      <c r="G101" s="1"/>
      <c r="H101" s="1"/>
      <c r="I101" s="1"/>
      <c r="J101" s="1"/>
      <c r="K101" s="17" t="s">
        <v>309</v>
      </c>
      <c r="L101" s="17" t="s">
        <v>309</v>
      </c>
      <c r="M101" s="9"/>
    </row>
    <row r="102" spans="1:13" ht="15.75" thickBot="1" x14ac:dyDescent="0.3">
      <c r="A102" s="1"/>
      <c r="B102" s="1"/>
      <c r="C102" s="17"/>
      <c r="D102" s="17"/>
      <c r="E102" s="62" t="s">
        <v>309</v>
      </c>
      <c r="F102" s="17"/>
      <c r="G102" s="1"/>
      <c r="H102" s="1"/>
      <c r="I102" s="1"/>
      <c r="J102" s="1"/>
      <c r="K102" s="17" t="s">
        <v>309</v>
      </c>
      <c r="L102" s="17" t="s">
        <v>309</v>
      </c>
      <c r="M102" s="9"/>
    </row>
    <row r="103" spans="1:13" ht="15.75" thickBot="1" x14ac:dyDescent="0.3">
      <c r="A103" s="1"/>
      <c r="B103" s="1"/>
      <c r="C103" s="17"/>
      <c r="D103" s="17"/>
      <c r="E103" s="62" t="s">
        <v>309</v>
      </c>
      <c r="F103" s="17"/>
      <c r="G103" s="1"/>
      <c r="H103" s="1"/>
      <c r="I103" s="1"/>
      <c r="J103" s="1"/>
      <c r="K103" s="17" t="s">
        <v>309</v>
      </c>
      <c r="L103" s="17" t="s">
        <v>309</v>
      </c>
      <c r="M103" s="9"/>
    </row>
    <row r="104" spans="1:13" ht="15.75" thickBot="1" x14ac:dyDescent="0.3">
      <c r="A104" s="1"/>
      <c r="B104" s="1"/>
      <c r="C104" s="17"/>
      <c r="D104" s="17"/>
      <c r="E104" s="62" t="s">
        <v>309</v>
      </c>
      <c r="F104" s="17"/>
      <c r="G104" s="1"/>
      <c r="H104" s="1"/>
      <c r="I104" s="1"/>
      <c r="J104" s="1"/>
      <c r="K104" s="17" t="s">
        <v>309</v>
      </c>
      <c r="L104" s="17" t="s">
        <v>309</v>
      </c>
      <c r="M104" s="9"/>
    </row>
    <row r="105" spans="1:13" ht="15.75" thickBot="1" x14ac:dyDescent="0.3">
      <c r="A105" s="1"/>
      <c r="B105" s="1"/>
      <c r="C105" s="17"/>
      <c r="D105" s="17"/>
      <c r="E105" s="62" t="s">
        <v>309</v>
      </c>
      <c r="F105" s="17"/>
      <c r="G105" s="1"/>
      <c r="H105" s="1"/>
      <c r="I105" s="1"/>
      <c r="J105" s="1"/>
      <c r="K105" s="17" t="s">
        <v>309</v>
      </c>
      <c r="L105" s="17" t="s">
        <v>309</v>
      </c>
      <c r="M105" s="9"/>
    </row>
  </sheetData>
  <mergeCells count="1">
    <mergeCell ref="G2:I2"/>
  </mergeCells>
  <conditionalFormatting sqref="I5:I105">
    <cfRule type="expression" dxfId="20" priority="6">
      <formula>I5&lt;G5</formula>
    </cfRule>
  </conditionalFormatting>
  <conditionalFormatting sqref="M5:M105">
    <cfRule type="expression" dxfId="19" priority="2">
      <formula>$L$5=Yes</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4159AE52-D019-4509-8EDA-32A4B0AB6B2C}">
            <xm:f>$L5=lookups!$F$3</xm:f>
            <x14:dxf>
              <border>
                <left style="thin">
                  <color auto="1"/>
                </left>
                <right style="thin">
                  <color auto="1"/>
                </right>
                <top style="thin">
                  <color auto="1"/>
                </top>
                <bottom style="thin">
                  <color auto="1"/>
                </bottom>
                <vertical/>
                <horizontal/>
              </border>
            </x14:dxf>
          </x14:cfRule>
          <xm:sqref>M5:M105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lookups!$F$3:$F$4</xm:f>
          </x14:formula1>
          <xm:sqref>K5:L105</xm:sqref>
        </x14:dataValidation>
        <x14:dataValidation type="list" allowBlank="1" showInputMessage="1" showErrorMessage="1">
          <x14:formula1>
            <xm:f>lookups!$H$9:$H$14</xm:f>
          </x14:formula1>
          <xm:sqref>F5:F105</xm:sqref>
        </x14:dataValidation>
        <x14:dataValidation type="list" allowBlank="1" showInputMessage="1" showErrorMessage="1">
          <x14:formula1>
            <xm:f>lookups!$H$24:$H$37</xm:f>
          </x14:formula1>
          <xm:sqref>C5:C105</xm:sqref>
        </x14:dataValidation>
        <x14:dataValidation type="list" allowBlank="1" showInputMessage="1" showErrorMessage="1">
          <x14:formula1>
            <xm:f>lookups!$G$3:$G$5</xm:f>
          </x14:formula1>
          <xm:sqref>E5:E105</xm:sqref>
        </x14:dataValidation>
        <x14:dataValidation type="list" allowBlank="1" showInputMessage="1" showErrorMessage="1">
          <x14:formula1>
            <xm:f>lookups!$E$38:$E$44</xm:f>
          </x14:formula1>
          <xm:sqref>D5:D105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7"/>
  <sheetViews>
    <sheetView zoomScaleNormal="100" workbookViewId="0">
      <pane ySplit="6" topLeftCell="A7" activePane="bottomLeft" state="frozen"/>
      <selection pane="bottomLeft" activeCell="C7" sqref="C7"/>
    </sheetView>
  </sheetViews>
  <sheetFormatPr baseColWidth="10" defaultColWidth="9" defaultRowHeight="15" x14ac:dyDescent="0.25"/>
  <cols>
    <col min="1" max="1" width="32" style="71" customWidth="1"/>
    <col min="2" max="2" width="34.140625" style="71" customWidth="1"/>
    <col min="3" max="3" width="31.5703125" style="71" customWidth="1"/>
    <col min="4" max="4" width="27.28515625" style="71" customWidth="1"/>
    <col min="5" max="6" width="23.28515625" style="71" customWidth="1"/>
    <col min="7" max="7" width="24.28515625" style="71" customWidth="1"/>
    <col min="8" max="8" width="30.42578125" style="71" customWidth="1"/>
    <col min="9" max="9" width="26.28515625" style="71" customWidth="1"/>
    <col min="10" max="10" width="14.28515625" style="71" customWidth="1"/>
    <col min="11" max="11" width="28.7109375" style="71" customWidth="1"/>
    <col min="12" max="12" width="40.85546875" style="97" customWidth="1"/>
    <col min="13" max="13" width="27.28515625" style="71" customWidth="1"/>
    <col min="14" max="14" width="17.140625" style="71" customWidth="1"/>
    <col min="15" max="15" width="28.7109375" style="71" customWidth="1"/>
    <col min="16" max="16" width="20.42578125" style="71" customWidth="1"/>
    <col min="17" max="17" width="55" style="71" customWidth="1"/>
    <col min="18" max="22" width="9" style="71"/>
    <col min="23" max="23" width="0" style="71" hidden="1" customWidth="1"/>
    <col min="24" max="27" width="9" style="71" hidden="1" customWidth="1"/>
    <col min="28" max="28" width="0" style="71" hidden="1" customWidth="1"/>
    <col min="29" max="16384" width="9" style="71"/>
  </cols>
  <sheetData>
    <row r="1" spans="1:27" ht="15.75" x14ac:dyDescent="0.45">
      <c r="A1" s="96" t="s">
        <v>699</v>
      </c>
    </row>
    <row r="3" spans="1:27" ht="14.25" x14ac:dyDescent="0.45">
      <c r="A3" s="98"/>
    </row>
    <row r="4" spans="1:27" ht="14.25" hidden="1" x14ac:dyDescent="0.45"/>
    <row r="5" spans="1:27" ht="133.15" customHeight="1" x14ac:dyDescent="0.45">
      <c r="A5" s="99" t="s">
        <v>805</v>
      </c>
      <c r="B5" s="99" t="s">
        <v>805</v>
      </c>
      <c r="C5" s="113" t="s">
        <v>737</v>
      </c>
      <c r="D5" s="99" t="s">
        <v>805</v>
      </c>
      <c r="E5" s="150" t="s">
        <v>782</v>
      </c>
      <c r="F5" s="150"/>
      <c r="G5" s="150"/>
      <c r="H5" s="100" t="s">
        <v>777</v>
      </c>
      <c r="I5" s="100" t="s">
        <v>848</v>
      </c>
      <c r="J5" s="100" t="s">
        <v>739</v>
      </c>
      <c r="K5" s="100" t="s">
        <v>804</v>
      </c>
      <c r="L5" s="100" t="s">
        <v>740</v>
      </c>
      <c r="M5" s="150" t="s">
        <v>854</v>
      </c>
      <c r="N5" s="150"/>
      <c r="O5" s="150" t="s">
        <v>855</v>
      </c>
      <c r="P5" s="150"/>
    </row>
    <row r="6" spans="1:27" ht="48.4" customHeight="1" thickBot="1" x14ac:dyDescent="0.5">
      <c r="A6" s="106" t="s">
        <v>376</v>
      </c>
      <c r="B6" s="106" t="s">
        <v>379</v>
      </c>
      <c r="C6" s="101" t="s">
        <v>645</v>
      </c>
      <c r="D6" s="106" t="s">
        <v>703</v>
      </c>
      <c r="E6" s="101" t="s">
        <v>773</v>
      </c>
      <c r="F6" s="101" t="s">
        <v>775</v>
      </c>
      <c r="G6" s="101" t="s">
        <v>774</v>
      </c>
      <c r="H6" s="101" t="s">
        <v>776</v>
      </c>
      <c r="I6" s="101" t="s">
        <v>431</v>
      </c>
      <c r="J6" s="101" t="s">
        <v>462</v>
      </c>
      <c r="K6" s="101" t="s">
        <v>728</v>
      </c>
      <c r="L6" s="101" t="s">
        <v>392</v>
      </c>
      <c r="M6" s="101" t="s">
        <v>393</v>
      </c>
      <c r="N6" s="101" t="s">
        <v>463</v>
      </c>
      <c r="O6" s="101" t="s">
        <v>729</v>
      </c>
      <c r="P6" s="101" t="s">
        <v>727</v>
      </c>
      <c r="Q6" s="102" t="s">
        <v>735</v>
      </c>
    </row>
    <row r="7" spans="1:27" ht="14.65" thickBot="1" x14ac:dyDescent="0.5">
      <c r="A7" s="107" t="str">
        <f>IF('5. Trigger species (global)'!A5&lt;&gt;"",'5. Trigger species (global)'!A5,"")</f>
        <v/>
      </c>
      <c r="B7" s="107" t="str">
        <f>IF('5. Trigger species (global)'!B5&lt;&gt;"",'5. Trigger species (global)'!B5,"")</f>
        <v/>
      </c>
      <c r="C7" s="72"/>
      <c r="D7" s="107" t="str">
        <f>IF('5. Trigger species (global)'!F5&lt;&gt;"",'5. Trigger species (global)'!F5,"")</f>
        <v/>
      </c>
      <c r="E7" s="72"/>
      <c r="F7" s="72"/>
      <c r="G7" s="72"/>
      <c r="H7" s="103"/>
      <c r="I7" s="72"/>
      <c r="J7" s="72"/>
      <c r="K7" s="103" t="s">
        <v>309</v>
      </c>
      <c r="L7" s="104" t="s">
        <v>388</v>
      </c>
      <c r="M7" s="105"/>
      <c r="O7" s="105"/>
      <c r="X7" s="71">
        <f>IF(L7=lookups!$G$39,1,0)</f>
        <v>1</v>
      </c>
      <c r="Y7" s="71">
        <f>IF(K7=lookups!$F$3,1,0)</f>
        <v>0</v>
      </c>
      <c r="Z7" s="71">
        <f>IF(L7=lookups!$G$40,1,0)</f>
        <v>0</v>
      </c>
      <c r="AA7" s="71">
        <f>IF(M7=lookups!$F$3,1,0)</f>
        <v>0</v>
      </c>
    </row>
    <row r="8" spans="1:27" ht="14.65" thickBot="1" x14ac:dyDescent="0.5">
      <c r="A8" s="107" t="str">
        <f>IF('5. Trigger species (global)'!A6&lt;&gt;"",'5. Trigger species (global)'!A6,"")</f>
        <v/>
      </c>
      <c r="B8" s="107" t="str">
        <f>IF('5. Trigger species (global)'!B6&lt;&gt;"",'5. Trigger species (global)'!B6,"")</f>
        <v/>
      </c>
      <c r="C8" s="72"/>
      <c r="D8" s="107" t="str">
        <f>IF('5. Trigger species (global)'!F6&lt;&gt;"",'5. Trigger species (global)'!F6,"")</f>
        <v/>
      </c>
      <c r="E8" s="72"/>
      <c r="F8" s="72"/>
      <c r="G8" s="72"/>
      <c r="H8" s="103"/>
      <c r="I8" s="72"/>
      <c r="J8" s="72"/>
      <c r="K8" s="103" t="s">
        <v>309</v>
      </c>
      <c r="L8" s="104" t="s">
        <v>388</v>
      </c>
      <c r="M8" s="105"/>
      <c r="O8" s="105"/>
      <c r="X8" s="71">
        <f>IF(L8=lookups!$G$39,1,0)</f>
        <v>1</v>
      </c>
      <c r="Y8" s="71">
        <f>IF(K8=lookups!$F$3,1,0)</f>
        <v>0</v>
      </c>
      <c r="Z8" s="71">
        <f>IF(L8=lookups!$G$40,1,0)</f>
        <v>0</v>
      </c>
      <c r="AA8" s="71">
        <f>IF(M8=lookups!$F$3,1,0)</f>
        <v>0</v>
      </c>
    </row>
    <row r="9" spans="1:27" ht="14.65" thickBot="1" x14ac:dyDescent="0.5">
      <c r="A9" s="107" t="str">
        <f>IF('5. Trigger species (global)'!A7&lt;&gt;"",'5. Trigger species (global)'!A7,"")</f>
        <v/>
      </c>
      <c r="B9" s="107" t="str">
        <f>IF('5. Trigger species (global)'!B7&lt;&gt;"",'5. Trigger species (global)'!B7,"")</f>
        <v/>
      </c>
      <c r="C9" s="72"/>
      <c r="D9" s="107" t="str">
        <f>IF('5. Trigger species (global)'!F7&lt;&gt;"",'5. Trigger species (global)'!F7,"")</f>
        <v/>
      </c>
      <c r="E9" s="72"/>
      <c r="F9" s="72"/>
      <c r="G9" s="72"/>
      <c r="H9" s="103"/>
      <c r="I9" s="72"/>
      <c r="J9" s="72"/>
      <c r="K9" s="103" t="s">
        <v>309</v>
      </c>
      <c r="L9" s="104" t="s">
        <v>388</v>
      </c>
      <c r="M9" s="105"/>
      <c r="O9" s="105"/>
      <c r="X9" s="71">
        <f>IF(L9=lookups!$G$39,1,0)</f>
        <v>1</v>
      </c>
      <c r="Y9" s="71">
        <f>IF(K9=lookups!$F$3,1,0)</f>
        <v>0</v>
      </c>
      <c r="Z9" s="71">
        <f>IF(L9=lookups!$G$40,1,0)</f>
        <v>0</v>
      </c>
      <c r="AA9" s="71">
        <f>IF(M9=lookups!$F$3,1,0)</f>
        <v>0</v>
      </c>
    </row>
    <row r="10" spans="1:27" ht="14.65" thickBot="1" x14ac:dyDescent="0.5">
      <c r="A10" s="107" t="str">
        <f>IF('5. Trigger species (global)'!A8&lt;&gt;"",'5. Trigger species (global)'!A8,"")</f>
        <v/>
      </c>
      <c r="B10" s="107" t="str">
        <f>IF('5. Trigger species (global)'!B8&lt;&gt;"",'5. Trigger species (global)'!B8,"")</f>
        <v/>
      </c>
      <c r="C10" s="72"/>
      <c r="D10" s="107" t="str">
        <f>IF('5. Trigger species (global)'!F8&lt;&gt;"",'5. Trigger species (global)'!F8,"")</f>
        <v/>
      </c>
      <c r="E10" s="72"/>
      <c r="F10" s="72"/>
      <c r="G10" s="72"/>
      <c r="H10" s="103"/>
      <c r="I10" s="72"/>
      <c r="J10" s="72"/>
      <c r="K10" s="103" t="s">
        <v>309</v>
      </c>
      <c r="L10" s="104" t="s">
        <v>388</v>
      </c>
      <c r="M10" s="105"/>
      <c r="O10" s="105"/>
      <c r="X10" s="71">
        <f>IF(L10=lookups!$G$39,1,0)</f>
        <v>1</v>
      </c>
      <c r="Y10" s="71">
        <f>IF(K10=lookups!$F$3,1,0)</f>
        <v>0</v>
      </c>
      <c r="Z10" s="71">
        <f>IF(L10=lookups!$G$40,1,0)</f>
        <v>0</v>
      </c>
      <c r="AA10" s="71">
        <f>IF(M10=lookups!$F$3,1,0)</f>
        <v>0</v>
      </c>
    </row>
    <row r="11" spans="1:27" ht="14.65" thickBot="1" x14ac:dyDescent="0.5">
      <c r="A11" s="107" t="str">
        <f>IF('5. Trigger species (global)'!A9&lt;&gt;"",'5. Trigger species (global)'!A9,"")</f>
        <v/>
      </c>
      <c r="B11" s="107" t="str">
        <f>IF('5. Trigger species (global)'!B9&lt;&gt;"",'5. Trigger species (global)'!B9,"")</f>
        <v/>
      </c>
      <c r="C11" s="72"/>
      <c r="D11" s="107" t="str">
        <f>IF('5. Trigger species (global)'!F9&lt;&gt;"",'5. Trigger species (global)'!F9,"")</f>
        <v/>
      </c>
      <c r="E11" s="72"/>
      <c r="F11" s="72"/>
      <c r="G11" s="72"/>
      <c r="H11" s="103"/>
      <c r="I11" s="72"/>
      <c r="J11" s="72"/>
      <c r="K11" s="103" t="s">
        <v>309</v>
      </c>
      <c r="L11" s="104" t="s">
        <v>388</v>
      </c>
      <c r="M11" s="105"/>
      <c r="O11" s="105"/>
      <c r="X11" s="71">
        <f>IF(L11=lookups!$G$39,1,0)</f>
        <v>1</v>
      </c>
      <c r="Y11" s="71">
        <f>IF(K11=lookups!$F$3,1,0)</f>
        <v>0</v>
      </c>
      <c r="Z11" s="71">
        <f>IF(L11=lookups!$G$40,1,0)</f>
        <v>0</v>
      </c>
      <c r="AA11" s="71">
        <f>IF(M11=lookups!$F$3,1,0)</f>
        <v>0</v>
      </c>
    </row>
    <row r="12" spans="1:27" ht="14.65" thickBot="1" x14ac:dyDescent="0.5">
      <c r="A12" s="107" t="str">
        <f>IF('5. Trigger species (global)'!A10&lt;&gt;"",'5. Trigger species (global)'!A10,"")</f>
        <v/>
      </c>
      <c r="B12" s="107" t="str">
        <f>IF('5. Trigger species (global)'!B10&lt;&gt;"",'5. Trigger species (global)'!B10,"")</f>
        <v/>
      </c>
      <c r="C12" s="72"/>
      <c r="D12" s="107" t="str">
        <f>IF('5. Trigger species (global)'!F10&lt;&gt;"",'5. Trigger species (global)'!F10,"")</f>
        <v/>
      </c>
      <c r="E12" s="72"/>
      <c r="F12" s="72"/>
      <c r="G12" s="72"/>
      <c r="H12" s="103"/>
      <c r="I12" s="72"/>
      <c r="J12" s="72"/>
      <c r="K12" s="103" t="s">
        <v>309</v>
      </c>
      <c r="L12" s="104" t="s">
        <v>388</v>
      </c>
      <c r="M12" s="105"/>
      <c r="O12" s="105"/>
      <c r="X12" s="71">
        <f>IF(L12=lookups!$G$39,1,0)</f>
        <v>1</v>
      </c>
      <c r="Y12" s="71">
        <f>IF(K12=lookups!$F$3,1,0)</f>
        <v>0</v>
      </c>
      <c r="Z12" s="71">
        <f>IF(L12=lookups!$G$40,1,0)</f>
        <v>0</v>
      </c>
      <c r="AA12" s="71">
        <f>IF(M12=lookups!$F$3,1,0)</f>
        <v>0</v>
      </c>
    </row>
    <row r="13" spans="1:27" ht="14.65" thickBot="1" x14ac:dyDescent="0.5">
      <c r="A13" s="107" t="str">
        <f>IF('5. Trigger species (global)'!A11&lt;&gt;"",'5. Trigger species (global)'!A11,"")</f>
        <v/>
      </c>
      <c r="B13" s="107" t="str">
        <f>IF('5. Trigger species (global)'!B11&lt;&gt;"",'5. Trigger species (global)'!B11,"")</f>
        <v/>
      </c>
      <c r="C13" s="72"/>
      <c r="D13" s="107" t="str">
        <f>IF('5. Trigger species (global)'!F11&lt;&gt;"",'5. Trigger species (global)'!F11,"")</f>
        <v/>
      </c>
      <c r="E13" s="72"/>
      <c r="F13" s="72"/>
      <c r="G13" s="72"/>
      <c r="H13" s="103"/>
      <c r="I13" s="72"/>
      <c r="J13" s="72"/>
      <c r="K13" s="103" t="s">
        <v>309</v>
      </c>
      <c r="L13" s="104" t="s">
        <v>388</v>
      </c>
      <c r="M13" s="105"/>
      <c r="O13" s="105"/>
      <c r="X13" s="71">
        <f>IF(L13=lookups!$G$39,1,0)</f>
        <v>1</v>
      </c>
      <c r="Y13" s="71">
        <f>IF(K13=lookups!$F$3,1,0)</f>
        <v>0</v>
      </c>
      <c r="Z13" s="71">
        <f>IF(L13=lookups!$G$40,1,0)</f>
        <v>0</v>
      </c>
      <c r="AA13" s="71">
        <f>IF(M13=lookups!$F$3,1,0)</f>
        <v>0</v>
      </c>
    </row>
    <row r="14" spans="1:27" ht="14.65" thickBot="1" x14ac:dyDescent="0.5">
      <c r="A14" s="107" t="str">
        <f>IF('5. Trigger species (global)'!A12&lt;&gt;"",'5. Trigger species (global)'!A12,"")</f>
        <v/>
      </c>
      <c r="B14" s="107" t="str">
        <f>IF('5. Trigger species (global)'!B12&lt;&gt;"",'5. Trigger species (global)'!B12,"")</f>
        <v/>
      </c>
      <c r="C14" s="72"/>
      <c r="D14" s="107" t="str">
        <f>IF('5. Trigger species (global)'!F12&lt;&gt;"",'5. Trigger species (global)'!F12,"")</f>
        <v/>
      </c>
      <c r="E14" s="72"/>
      <c r="F14" s="72"/>
      <c r="G14" s="72"/>
      <c r="H14" s="103"/>
      <c r="I14" s="72"/>
      <c r="J14" s="72"/>
      <c r="K14" s="103" t="s">
        <v>309</v>
      </c>
      <c r="L14" s="104" t="s">
        <v>388</v>
      </c>
      <c r="M14" s="105"/>
      <c r="O14" s="105"/>
      <c r="X14" s="71">
        <f>IF(L14=lookups!$G$39,1,0)</f>
        <v>1</v>
      </c>
      <c r="Y14" s="71">
        <f>IF(K14=lookups!$F$3,1,0)</f>
        <v>0</v>
      </c>
      <c r="Z14" s="71">
        <f>IF(L14=lookups!$G$40,1,0)</f>
        <v>0</v>
      </c>
      <c r="AA14" s="71">
        <f>IF(M14=lookups!$F$3,1,0)</f>
        <v>0</v>
      </c>
    </row>
    <row r="15" spans="1:27" ht="14.65" thickBot="1" x14ac:dyDescent="0.5">
      <c r="A15" s="107" t="str">
        <f>IF('5. Trigger species (global)'!A13&lt;&gt;"",'5. Trigger species (global)'!A13,"")</f>
        <v/>
      </c>
      <c r="B15" s="107" t="str">
        <f>IF('5. Trigger species (global)'!B13&lt;&gt;"",'5. Trigger species (global)'!B13,"")</f>
        <v/>
      </c>
      <c r="C15" s="72"/>
      <c r="D15" s="107" t="str">
        <f>IF('5. Trigger species (global)'!F13&lt;&gt;"",'5. Trigger species (global)'!F13,"")</f>
        <v/>
      </c>
      <c r="E15" s="72"/>
      <c r="F15" s="72"/>
      <c r="G15" s="72"/>
      <c r="H15" s="103"/>
      <c r="I15" s="72"/>
      <c r="J15" s="72"/>
      <c r="K15" s="103" t="s">
        <v>309</v>
      </c>
      <c r="L15" s="104" t="s">
        <v>388</v>
      </c>
      <c r="M15" s="105"/>
      <c r="O15" s="105"/>
      <c r="X15" s="71">
        <f>IF(L15=lookups!$G$39,1,0)</f>
        <v>1</v>
      </c>
      <c r="Y15" s="71">
        <f>IF(K15=lookups!$F$3,1,0)</f>
        <v>0</v>
      </c>
      <c r="Z15" s="71">
        <f>IF(L15=lookups!$G$40,1,0)</f>
        <v>0</v>
      </c>
      <c r="AA15" s="71">
        <f>IF(M15=lookups!$F$3,1,0)</f>
        <v>0</v>
      </c>
    </row>
    <row r="16" spans="1:27" ht="14.65" thickBot="1" x14ac:dyDescent="0.5">
      <c r="A16" s="107" t="str">
        <f>IF('5. Trigger species (global)'!A14&lt;&gt;"",'5. Trigger species (global)'!A14,"")</f>
        <v/>
      </c>
      <c r="B16" s="107" t="str">
        <f>IF('5. Trigger species (global)'!B14&lt;&gt;"",'5. Trigger species (global)'!B14,"")</f>
        <v/>
      </c>
      <c r="C16" s="72"/>
      <c r="D16" s="107" t="str">
        <f>IF('5. Trigger species (global)'!F14&lt;&gt;"",'5. Trigger species (global)'!F14,"")</f>
        <v/>
      </c>
      <c r="E16" s="72"/>
      <c r="F16" s="72"/>
      <c r="G16" s="72"/>
      <c r="H16" s="103"/>
      <c r="I16" s="72"/>
      <c r="J16" s="72"/>
      <c r="K16" s="103" t="s">
        <v>309</v>
      </c>
      <c r="L16" s="104" t="s">
        <v>388</v>
      </c>
      <c r="M16" s="105"/>
      <c r="O16" s="105"/>
      <c r="X16" s="71">
        <f>IF(L16=lookups!$G$39,1,0)</f>
        <v>1</v>
      </c>
      <c r="Y16" s="71">
        <f>IF(K16=lookups!$F$3,1,0)</f>
        <v>0</v>
      </c>
      <c r="Z16" s="71">
        <f>IF(L16=lookups!$G$40,1,0)</f>
        <v>0</v>
      </c>
      <c r="AA16" s="71">
        <f>IF(M16=lookups!$F$3,1,0)</f>
        <v>0</v>
      </c>
    </row>
    <row r="17" spans="1:27" ht="14.65" thickBot="1" x14ac:dyDescent="0.5">
      <c r="A17" s="107" t="str">
        <f>IF('5. Trigger species (global)'!A15&lt;&gt;"",'5. Trigger species (global)'!A15,"")</f>
        <v/>
      </c>
      <c r="B17" s="107" t="str">
        <f>IF('5. Trigger species (global)'!B15&lt;&gt;"",'5. Trigger species (global)'!B15,"")</f>
        <v/>
      </c>
      <c r="C17" s="72"/>
      <c r="D17" s="107" t="str">
        <f>IF('5. Trigger species (global)'!F15&lt;&gt;"",'5. Trigger species (global)'!F15,"")</f>
        <v/>
      </c>
      <c r="E17" s="72"/>
      <c r="F17" s="72"/>
      <c r="G17" s="72"/>
      <c r="H17" s="103"/>
      <c r="I17" s="72"/>
      <c r="J17" s="72"/>
      <c r="K17" s="103" t="s">
        <v>309</v>
      </c>
      <c r="L17" s="104" t="s">
        <v>388</v>
      </c>
      <c r="M17" s="105"/>
      <c r="O17" s="105"/>
      <c r="X17" s="71">
        <f>IF(L17=lookups!$G$39,1,0)</f>
        <v>1</v>
      </c>
      <c r="Y17" s="71">
        <f>IF(K17=lookups!$F$3,1,0)</f>
        <v>0</v>
      </c>
      <c r="Z17" s="71">
        <f>IF(L17=lookups!$G$40,1,0)</f>
        <v>0</v>
      </c>
      <c r="AA17" s="71">
        <f>IF(M17=lookups!$F$3,1,0)</f>
        <v>0</v>
      </c>
    </row>
    <row r="18" spans="1:27" ht="14.65" thickBot="1" x14ac:dyDescent="0.5">
      <c r="A18" s="107" t="str">
        <f>IF('5. Trigger species (global)'!A16&lt;&gt;"",'5. Trigger species (global)'!A16,"")</f>
        <v/>
      </c>
      <c r="B18" s="107" t="str">
        <f>IF('5. Trigger species (global)'!B16&lt;&gt;"",'5. Trigger species (global)'!B16,"")</f>
        <v/>
      </c>
      <c r="C18" s="72"/>
      <c r="D18" s="107" t="str">
        <f>IF('5. Trigger species (global)'!F16&lt;&gt;"",'5. Trigger species (global)'!F16,"")</f>
        <v/>
      </c>
      <c r="E18" s="72"/>
      <c r="F18" s="72"/>
      <c r="G18" s="72"/>
      <c r="H18" s="103"/>
      <c r="I18" s="72"/>
      <c r="J18" s="72"/>
      <c r="K18" s="103" t="s">
        <v>309</v>
      </c>
      <c r="L18" s="104" t="s">
        <v>388</v>
      </c>
      <c r="M18" s="105"/>
      <c r="O18" s="105"/>
      <c r="X18" s="71">
        <f>IF(L18=lookups!$G$39,1,0)</f>
        <v>1</v>
      </c>
      <c r="Y18" s="71">
        <f>IF(K18=lookups!$F$3,1,0)</f>
        <v>0</v>
      </c>
      <c r="Z18" s="71">
        <f>IF(L18=lookups!$G$40,1,0)</f>
        <v>0</v>
      </c>
      <c r="AA18" s="71">
        <f>IF(M18=lookups!$F$3,1,0)</f>
        <v>0</v>
      </c>
    </row>
    <row r="19" spans="1:27" ht="14.65" thickBot="1" x14ac:dyDescent="0.5">
      <c r="A19" s="107" t="str">
        <f>IF('5. Trigger species (global)'!A17&lt;&gt;"",'5. Trigger species (global)'!A17,"")</f>
        <v/>
      </c>
      <c r="B19" s="107" t="str">
        <f>IF('5. Trigger species (global)'!B17&lt;&gt;"",'5. Trigger species (global)'!B17,"")</f>
        <v/>
      </c>
      <c r="C19" s="72"/>
      <c r="D19" s="107" t="str">
        <f>IF('5. Trigger species (global)'!F17&lt;&gt;"",'5. Trigger species (global)'!F17,"")</f>
        <v/>
      </c>
      <c r="E19" s="72"/>
      <c r="F19" s="72"/>
      <c r="G19" s="72"/>
      <c r="H19" s="103"/>
      <c r="I19" s="72"/>
      <c r="J19" s="72"/>
      <c r="K19" s="103" t="s">
        <v>309</v>
      </c>
      <c r="L19" s="104" t="s">
        <v>388</v>
      </c>
      <c r="M19" s="105"/>
      <c r="O19" s="105"/>
      <c r="X19" s="71">
        <f>IF(L19=lookups!$G$39,1,0)</f>
        <v>1</v>
      </c>
      <c r="Y19" s="71">
        <f>IF(K19=lookups!$F$3,1,0)</f>
        <v>0</v>
      </c>
      <c r="Z19" s="71">
        <f>IF(L19=lookups!$G$40,1,0)</f>
        <v>0</v>
      </c>
      <c r="AA19" s="71">
        <f>IF(M19=lookups!$F$3,1,0)</f>
        <v>0</v>
      </c>
    </row>
    <row r="20" spans="1:27" ht="14.65" thickBot="1" x14ac:dyDescent="0.5">
      <c r="A20" s="107" t="str">
        <f>IF('5. Trigger species (global)'!A18&lt;&gt;"",'5. Trigger species (global)'!A18,"")</f>
        <v/>
      </c>
      <c r="B20" s="107" t="str">
        <f>IF('5. Trigger species (global)'!B18&lt;&gt;"",'5. Trigger species (global)'!B18,"")</f>
        <v/>
      </c>
      <c r="C20" s="72"/>
      <c r="D20" s="107" t="str">
        <f>IF('5. Trigger species (global)'!F18&lt;&gt;"",'5. Trigger species (global)'!F18,"")</f>
        <v/>
      </c>
      <c r="E20" s="72"/>
      <c r="F20" s="72"/>
      <c r="G20" s="72"/>
      <c r="H20" s="103"/>
      <c r="I20" s="72"/>
      <c r="J20" s="72"/>
      <c r="K20" s="103" t="s">
        <v>309</v>
      </c>
      <c r="L20" s="104" t="s">
        <v>388</v>
      </c>
      <c r="M20" s="105"/>
      <c r="O20" s="105"/>
      <c r="X20" s="71">
        <f>IF(L20=lookups!$G$39,1,0)</f>
        <v>1</v>
      </c>
      <c r="Y20" s="71">
        <f>IF(K20=lookups!$F$3,1,0)</f>
        <v>0</v>
      </c>
      <c r="Z20" s="71">
        <f>IF(L20=lookups!$G$40,1,0)</f>
        <v>0</v>
      </c>
      <c r="AA20" s="71">
        <f>IF(M20=lookups!$F$3,1,0)</f>
        <v>0</v>
      </c>
    </row>
    <row r="21" spans="1:27" ht="14.65" thickBot="1" x14ac:dyDescent="0.5">
      <c r="A21" s="107" t="str">
        <f>IF('5. Trigger species (global)'!A19&lt;&gt;"",'5. Trigger species (global)'!A19,"")</f>
        <v/>
      </c>
      <c r="B21" s="107" t="str">
        <f>IF('5. Trigger species (global)'!B19&lt;&gt;"",'5. Trigger species (global)'!B19,"")</f>
        <v/>
      </c>
      <c r="C21" s="72"/>
      <c r="D21" s="107" t="str">
        <f>IF('5. Trigger species (global)'!F19&lt;&gt;"",'5. Trigger species (global)'!F19,"")</f>
        <v/>
      </c>
      <c r="E21" s="72"/>
      <c r="F21" s="72"/>
      <c r="G21" s="72"/>
      <c r="H21" s="103"/>
      <c r="I21" s="72"/>
      <c r="J21" s="72"/>
      <c r="K21" s="103" t="s">
        <v>309</v>
      </c>
      <c r="L21" s="104" t="s">
        <v>388</v>
      </c>
      <c r="M21" s="105"/>
      <c r="O21" s="105"/>
      <c r="X21" s="71">
        <f>IF(L21=lookups!$G$39,1,0)</f>
        <v>1</v>
      </c>
      <c r="Y21" s="71">
        <f>IF(K21=lookups!$F$3,1,0)</f>
        <v>0</v>
      </c>
      <c r="Z21" s="71">
        <f>IF(L21=lookups!$G$40,1,0)</f>
        <v>0</v>
      </c>
      <c r="AA21" s="71">
        <f>IF(M21=lookups!$F$3,1,0)</f>
        <v>0</v>
      </c>
    </row>
    <row r="22" spans="1:27" ht="14.65" thickBot="1" x14ac:dyDescent="0.5">
      <c r="A22" s="107" t="str">
        <f>IF('5. Trigger species (global)'!A20&lt;&gt;"",'5. Trigger species (global)'!A20,"")</f>
        <v/>
      </c>
      <c r="B22" s="107" t="str">
        <f>IF('5. Trigger species (global)'!B20&lt;&gt;"",'5. Trigger species (global)'!B20,"")</f>
        <v/>
      </c>
      <c r="C22" s="72"/>
      <c r="D22" s="107" t="str">
        <f>IF('5. Trigger species (global)'!F20&lt;&gt;"",'5. Trigger species (global)'!F20,"")</f>
        <v/>
      </c>
      <c r="E22" s="72"/>
      <c r="F22" s="72"/>
      <c r="G22" s="72"/>
      <c r="H22" s="103"/>
      <c r="I22" s="72"/>
      <c r="J22" s="72"/>
      <c r="K22" s="103" t="s">
        <v>309</v>
      </c>
      <c r="L22" s="104" t="s">
        <v>388</v>
      </c>
      <c r="M22" s="105"/>
      <c r="O22" s="105"/>
      <c r="X22" s="71">
        <f>IF(L22=lookups!$G$39,1,0)</f>
        <v>1</v>
      </c>
      <c r="Y22" s="71">
        <f>IF(K22=lookups!$F$3,1,0)</f>
        <v>0</v>
      </c>
      <c r="Z22" s="71">
        <f>IF(L22=lookups!$G$40,1,0)</f>
        <v>0</v>
      </c>
      <c r="AA22" s="71">
        <f>IF(M22=lookups!$F$3,1,0)</f>
        <v>0</v>
      </c>
    </row>
    <row r="23" spans="1:27" ht="14.65" thickBot="1" x14ac:dyDescent="0.5">
      <c r="A23" s="107" t="str">
        <f>IF('5. Trigger species (global)'!A21&lt;&gt;"",'5. Trigger species (global)'!A21,"")</f>
        <v/>
      </c>
      <c r="B23" s="107" t="str">
        <f>IF('5. Trigger species (global)'!B21&lt;&gt;"",'5. Trigger species (global)'!B21,"")</f>
        <v/>
      </c>
      <c r="C23" s="72"/>
      <c r="D23" s="107" t="str">
        <f>IF('5. Trigger species (global)'!F21&lt;&gt;"",'5. Trigger species (global)'!F21,"")</f>
        <v/>
      </c>
      <c r="E23" s="72"/>
      <c r="F23" s="72"/>
      <c r="G23" s="72"/>
      <c r="H23" s="103"/>
      <c r="I23" s="72"/>
      <c r="J23" s="72"/>
      <c r="K23" s="103" t="s">
        <v>309</v>
      </c>
      <c r="L23" s="104" t="s">
        <v>388</v>
      </c>
      <c r="M23" s="105"/>
      <c r="O23" s="105"/>
      <c r="X23" s="71">
        <f>IF(L23=lookups!$G$39,1,0)</f>
        <v>1</v>
      </c>
      <c r="Y23" s="71">
        <f>IF(K23=lookups!$F$3,1,0)</f>
        <v>0</v>
      </c>
      <c r="Z23" s="71">
        <f>IF(L23=lookups!$G$40,1,0)</f>
        <v>0</v>
      </c>
      <c r="AA23" s="71">
        <f>IF(M23=lookups!$F$3,1,0)</f>
        <v>0</v>
      </c>
    </row>
    <row r="24" spans="1:27" ht="14.65" thickBot="1" x14ac:dyDescent="0.5">
      <c r="A24" s="107" t="str">
        <f>IF('5. Trigger species (global)'!A22&lt;&gt;"",'5. Trigger species (global)'!A22,"")</f>
        <v/>
      </c>
      <c r="B24" s="107" t="str">
        <f>IF('5. Trigger species (global)'!B22&lt;&gt;"",'5. Trigger species (global)'!B22,"")</f>
        <v/>
      </c>
      <c r="C24" s="72"/>
      <c r="D24" s="107" t="str">
        <f>IF('5. Trigger species (global)'!F22&lt;&gt;"",'5. Trigger species (global)'!F22,"")</f>
        <v/>
      </c>
      <c r="E24" s="72"/>
      <c r="F24" s="72"/>
      <c r="G24" s="72"/>
      <c r="H24" s="103"/>
      <c r="I24" s="72"/>
      <c r="J24" s="72"/>
      <c r="K24" s="103" t="s">
        <v>309</v>
      </c>
      <c r="L24" s="104" t="s">
        <v>388</v>
      </c>
      <c r="M24" s="105"/>
      <c r="O24" s="105"/>
      <c r="X24" s="71">
        <f>IF(L24=lookups!$G$39,1,0)</f>
        <v>1</v>
      </c>
      <c r="Y24" s="71">
        <f>IF(K24=lookups!$F$3,1,0)</f>
        <v>0</v>
      </c>
      <c r="Z24" s="71">
        <f>IF(L24=lookups!$G$40,1,0)</f>
        <v>0</v>
      </c>
      <c r="AA24" s="71">
        <f>IF(M24=lookups!$F$3,1,0)</f>
        <v>0</v>
      </c>
    </row>
    <row r="25" spans="1:27" ht="14.65" thickBot="1" x14ac:dyDescent="0.5">
      <c r="A25" s="107" t="str">
        <f>IF('5. Trigger species (global)'!A23&lt;&gt;"",'5. Trigger species (global)'!A23,"")</f>
        <v/>
      </c>
      <c r="B25" s="107" t="str">
        <f>IF('5. Trigger species (global)'!B23&lt;&gt;"",'5. Trigger species (global)'!B23,"")</f>
        <v/>
      </c>
      <c r="C25" s="72"/>
      <c r="D25" s="107" t="str">
        <f>IF('5. Trigger species (global)'!F23&lt;&gt;"",'5. Trigger species (global)'!F23,"")</f>
        <v/>
      </c>
      <c r="E25" s="72"/>
      <c r="F25" s="72"/>
      <c r="G25" s="72"/>
      <c r="H25" s="103"/>
      <c r="I25" s="72"/>
      <c r="J25" s="72"/>
      <c r="K25" s="103" t="s">
        <v>309</v>
      </c>
      <c r="L25" s="104" t="s">
        <v>388</v>
      </c>
      <c r="M25" s="105"/>
      <c r="O25" s="105"/>
      <c r="X25" s="71">
        <f>IF(L25=lookups!$G$39,1,0)</f>
        <v>1</v>
      </c>
      <c r="Y25" s="71">
        <f>IF(K25=lookups!$F$3,1,0)</f>
        <v>0</v>
      </c>
      <c r="Z25" s="71">
        <f>IF(L25=lookups!$G$40,1,0)</f>
        <v>0</v>
      </c>
      <c r="AA25" s="71">
        <f>IF(M25=lookups!$F$3,1,0)</f>
        <v>0</v>
      </c>
    </row>
    <row r="26" spans="1:27" ht="14.65" thickBot="1" x14ac:dyDescent="0.5">
      <c r="A26" s="107" t="str">
        <f>IF('5. Trigger species (global)'!A24&lt;&gt;"",'5. Trigger species (global)'!A24,"")</f>
        <v/>
      </c>
      <c r="B26" s="107" t="str">
        <f>IF('5. Trigger species (global)'!B24&lt;&gt;"",'5. Trigger species (global)'!B24,"")</f>
        <v/>
      </c>
      <c r="C26" s="72"/>
      <c r="D26" s="107" t="str">
        <f>IF('5. Trigger species (global)'!F24&lt;&gt;"",'5. Trigger species (global)'!F24,"")</f>
        <v/>
      </c>
      <c r="E26" s="72"/>
      <c r="F26" s="72"/>
      <c r="G26" s="72"/>
      <c r="H26" s="103"/>
      <c r="I26" s="72"/>
      <c r="J26" s="72"/>
      <c r="K26" s="103" t="s">
        <v>309</v>
      </c>
      <c r="L26" s="104" t="s">
        <v>388</v>
      </c>
      <c r="M26" s="105"/>
      <c r="O26" s="105"/>
      <c r="X26" s="71">
        <f>IF(L26=lookups!$G$39,1,0)</f>
        <v>1</v>
      </c>
      <c r="Y26" s="71">
        <f>IF(K26=lookups!$F$3,1,0)</f>
        <v>0</v>
      </c>
      <c r="Z26" s="71">
        <f>IF(L26=lookups!$G$40,1,0)</f>
        <v>0</v>
      </c>
      <c r="AA26" s="71">
        <f>IF(M26=lookups!$F$3,1,0)</f>
        <v>0</v>
      </c>
    </row>
    <row r="27" spans="1:27" ht="14.65" thickBot="1" x14ac:dyDescent="0.5">
      <c r="A27" s="107" t="str">
        <f>IF('5. Trigger species (global)'!A25&lt;&gt;"",'5. Trigger species (global)'!A25,"")</f>
        <v/>
      </c>
      <c r="B27" s="107" t="str">
        <f>IF('5. Trigger species (global)'!B25&lt;&gt;"",'5. Trigger species (global)'!B25,"")</f>
        <v/>
      </c>
      <c r="C27" s="72"/>
      <c r="D27" s="107" t="str">
        <f>IF('5. Trigger species (global)'!F25&lt;&gt;"",'5. Trigger species (global)'!F25,"")</f>
        <v/>
      </c>
      <c r="E27" s="72"/>
      <c r="F27" s="72"/>
      <c r="G27" s="72"/>
      <c r="H27" s="103"/>
      <c r="I27" s="72"/>
      <c r="J27" s="72"/>
      <c r="K27" s="103" t="s">
        <v>309</v>
      </c>
      <c r="L27" s="104" t="s">
        <v>388</v>
      </c>
      <c r="M27" s="105"/>
      <c r="O27" s="105"/>
      <c r="X27" s="71">
        <f>IF(L27=lookups!$G$39,1,0)</f>
        <v>1</v>
      </c>
      <c r="Y27" s="71">
        <f>IF(K27=lookups!$F$3,1,0)</f>
        <v>0</v>
      </c>
      <c r="Z27" s="71">
        <f>IF(L27=lookups!$G$40,1,0)</f>
        <v>0</v>
      </c>
      <c r="AA27" s="71">
        <f>IF(M27=lookups!$F$3,1,0)</f>
        <v>0</v>
      </c>
    </row>
    <row r="28" spans="1:27" ht="14.65" thickBot="1" x14ac:dyDescent="0.5">
      <c r="A28" s="107" t="str">
        <f>IF('5. Trigger species (global)'!A26&lt;&gt;"",'5. Trigger species (global)'!A26,"")</f>
        <v/>
      </c>
      <c r="B28" s="107" t="str">
        <f>IF('5. Trigger species (global)'!B26&lt;&gt;"",'5. Trigger species (global)'!B26,"")</f>
        <v/>
      </c>
      <c r="C28" s="72"/>
      <c r="D28" s="107" t="str">
        <f>IF('5. Trigger species (global)'!F26&lt;&gt;"",'5. Trigger species (global)'!F26,"")</f>
        <v/>
      </c>
      <c r="E28" s="72"/>
      <c r="F28" s="72"/>
      <c r="G28" s="72"/>
      <c r="H28" s="103"/>
      <c r="I28" s="72"/>
      <c r="J28" s="72"/>
      <c r="K28" s="103" t="s">
        <v>309</v>
      </c>
      <c r="L28" s="104" t="s">
        <v>388</v>
      </c>
      <c r="M28" s="105"/>
      <c r="O28" s="105"/>
      <c r="X28" s="71">
        <f>IF(L28=lookups!$G$39,1,0)</f>
        <v>1</v>
      </c>
      <c r="Y28" s="71">
        <f>IF(K28=lookups!$F$3,1,0)</f>
        <v>0</v>
      </c>
      <c r="Z28" s="71">
        <f>IF(L28=lookups!$G$40,1,0)</f>
        <v>0</v>
      </c>
      <c r="AA28" s="71">
        <f>IF(M28=lookups!$F$3,1,0)</f>
        <v>0</v>
      </c>
    </row>
    <row r="29" spans="1:27" ht="14.65" thickBot="1" x14ac:dyDescent="0.5">
      <c r="A29" s="107" t="str">
        <f>IF('5. Trigger species (global)'!A27&lt;&gt;"",'5. Trigger species (global)'!A27,"")</f>
        <v/>
      </c>
      <c r="B29" s="107" t="str">
        <f>IF('5. Trigger species (global)'!B27&lt;&gt;"",'5. Trigger species (global)'!B27,"")</f>
        <v/>
      </c>
      <c r="C29" s="72"/>
      <c r="D29" s="107" t="str">
        <f>IF('5. Trigger species (global)'!F27&lt;&gt;"",'5. Trigger species (global)'!F27,"")</f>
        <v/>
      </c>
      <c r="E29" s="72"/>
      <c r="F29" s="72"/>
      <c r="G29" s="72"/>
      <c r="H29" s="103"/>
      <c r="I29" s="72"/>
      <c r="J29" s="72"/>
      <c r="K29" s="103" t="s">
        <v>309</v>
      </c>
      <c r="L29" s="104" t="s">
        <v>388</v>
      </c>
      <c r="M29" s="105"/>
      <c r="O29" s="105"/>
      <c r="X29" s="71">
        <f>IF(L29=lookups!$G$39,1,0)</f>
        <v>1</v>
      </c>
      <c r="Y29" s="71">
        <f>IF(K29=lookups!$F$3,1,0)</f>
        <v>0</v>
      </c>
      <c r="Z29" s="71">
        <f>IF(L29=lookups!$G$40,1,0)</f>
        <v>0</v>
      </c>
      <c r="AA29" s="71">
        <f>IF(M29=lookups!$F$3,1,0)</f>
        <v>0</v>
      </c>
    </row>
    <row r="30" spans="1:27" ht="14.65" thickBot="1" x14ac:dyDescent="0.5">
      <c r="A30" s="107" t="str">
        <f>IF('5. Trigger species (global)'!A28&lt;&gt;"",'5. Trigger species (global)'!A28,"")</f>
        <v/>
      </c>
      <c r="B30" s="107" t="str">
        <f>IF('5. Trigger species (global)'!B28&lt;&gt;"",'5. Trigger species (global)'!B28,"")</f>
        <v/>
      </c>
      <c r="C30" s="72"/>
      <c r="D30" s="107" t="str">
        <f>IF('5. Trigger species (global)'!F28&lt;&gt;"",'5. Trigger species (global)'!F28,"")</f>
        <v/>
      </c>
      <c r="E30" s="72"/>
      <c r="F30" s="72"/>
      <c r="G30" s="72"/>
      <c r="H30" s="103"/>
      <c r="I30" s="72"/>
      <c r="J30" s="72"/>
      <c r="K30" s="103" t="s">
        <v>309</v>
      </c>
      <c r="L30" s="104" t="s">
        <v>388</v>
      </c>
      <c r="M30" s="105"/>
      <c r="O30" s="105"/>
      <c r="X30" s="71">
        <f>IF(L30=lookups!$G$39,1,0)</f>
        <v>1</v>
      </c>
      <c r="Y30" s="71">
        <f>IF(K30=lookups!$F$3,1,0)</f>
        <v>0</v>
      </c>
      <c r="Z30" s="71">
        <f>IF(L30=lookups!$G$40,1,0)</f>
        <v>0</v>
      </c>
      <c r="AA30" s="71">
        <f>IF(M30=lookups!$F$3,1,0)</f>
        <v>0</v>
      </c>
    </row>
    <row r="31" spans="1:27" ht="14.65" thickBot="1" x14ac:dyDescent="0.5">
      <c r="A31" s="107" t="str">
        <f>IF('5. Trigger species (global)'!A29&lt;&gt;"",'5. Trigger species (global)'!A29,"")</f>
        <v/>
      </c>
      <c r="B31" s="107" t="str">
        <f>IF('5. Trigger species (global)'!B29&lt;&gt;"",'5. Trigger species (global)'!B29,"")</f>
        <v/>
      </c>
      <c r="C31" s="72"/>
      <c r="D31" s="107" t="str">
        <f>IF('5. Trigger species (global)'!F29&lt;&gt;"",'5. Trigger species (global)'!F29,"")</f>
        <v/>
      </c>
      <c r="E31" s="72"/>
      <c r="F31" s="72"/>
      <c r="G31" s="72"/>
      <c r="H31" s="103"/>
      <c r="I31" s="72"/>
      <c r="J31" s="72"/>
      <c r="K31" s="103" t="s">
        <v>309</v>
      </c>
      <c r="L31" s="104" t="s">
        <v>388</v>
      </c>
      <c r="M31" s="105"/>
      <c r="O31" s="105"/>
      <c r="X31" s="71">
        <f>IF(L31=lookups!$G$39,1,0)</f>
        <v>1</v>
      </c>
      <c r="Y31" s="71">
        <f>IF(K31=lookups!$F$3,1,0)</f>
        <v>0</v>
      </c>
      <c r="Z31" s="71">
        <f>IF(L31=lookups!$G$40,1,0)</f>
        <v>0</v>
      </c>
      <c r="AA31" s="71">
        <f>IF(M31=lookups!$F$3,1,0)</f>
        <v>0</v>
      </c>
    </row>
    <row r="32" spans="1:27" ht="14.65" thickBot="1" x14ac:dyDescent="0.5">
      <c r="A32" s="107" t="str">
        <f>IF('5. Trigger species (global)'!A30&lt;&gt;"",'5. Trigger species (global)'!A30,"")</f>
        <v/>
      </c>
      <c r="B32" s="107" t="str">
        <f>IF('5. Trigger species (global)'!B30&lt;&gt;"",'5. Trigger species (global)'!B30,"")</f>
        <v/>
      </c>
      <c r="C32" s="72"/>
      <c r="D32" s="107" t="str">
        <f>IF('5. Trigger species (global)'!F30&lt;&gt;"",'5. Trigger species (global)'!F30,"")</f>
        <v/>
      </c>
      <c r="E32" s="72"/>
      <c r="F32" s="72"/>
      <c r="G32" s="72"/>
      <c r="H32" s="103"/>
      <c r="I32" s="72"/>
      <c r="J32" s="72"/>
      <c r="K32" s="103" t="s">
        <v>309</v>
      </c>
      <c r="L32" s="104" t="s">
        <v>388</v>
      </c>
      <c r="M32" s="105"/>
      <c r="O32" s="105"/>
      <c r="X32" s="71">
        <f>IF(L32=lookups!$G$39,1,0)</f>
        <v>1</v>
      </c>
      <c r="Y32" s="71">
        <f>IF(K32=lookups!$F$3,1,0)</f>
        <v>0</v>
      </c>
      <c r="Z32" s="71">
        <f>IF(L32=lookups!$G$40,1,0)</f>
        <v>0</v>
      </c>
      <c r="AA32" s="71">
        <f>IF(M32=lookups!$F$3,1,0)</f>
        <v>0</v>
      </c>
    </row>
    <row r="33" spans="1:27" ht="14.65" thickBot="1" x14ac:dyDescent="0.5">
      <c r="A33" s="107" t="str">
        <f>IF('5. Trigger species (global)'!A31&lt;&gt;"",'5. Trigger species (global)'!A31,"")</f>
        <v/>
      </c>
      <c r="B33" s="107" t="str">
        <f>IF('5. Trigger species (global)'!B31&lt;&gt;"",'5. Trigger species (global)'!B31,"")</f>
        <v/>
      </c>
      <c r="C33" s="72"/>
      <c r="D33" s="107" t="str">
        <f>IF('5. Trigger species (global)'!F31&lt;&gt;"",'5. Trigger species (global)'!F31,"")</f>
        <v/>
      </c>
      <c r="E33" s="72"/>
      <c r="F33" s="72"/>
      <c r="G33" s="72"/>
      <c r="H33" s="103"/>
      <c r="I33" s="72"/>
      <c r="J33" s="72"/>
      <c r="K33" s="103" t="s">
        <v>309</v>
      </c>
      <c r="L33" s="104" t="s">
        <v>388</v>
      </c>
      <c r="M33" s="105"/>
      <c r="O33" s="105"/>
      <c r="X33" s="71">
        <f>IF(L33=lookups!$G$39,1,0)</f>
        <v>1</v>
      </c>
      <c r="Y33" s="71">
        <f>IF(K33=lookups!$F$3,1,0)</f>
        <v>0</v>
      </c>
      <c r="Z33" s="71">
        <f>IF(L33=lookups!$G$40,1,0)</f>
        <v>0</v>
      </c>
      <c r="AA33" s="71">
        <f>IF(M33=lookups!$F$3,1,0)</f>
        <v>0</v>
      </c>
    </row>
    <row r="34" spans="1:27" ht="14.65" thickBot="1" x14ac:dyDescent="0.5">
      <c r="A34" s="107" t="str">
        <f>IF('5. Trigger species (global)'!A32&lt;&gt;"",'5. Trigger species (global)'!A32,"")</f>
        <v/>
      </c>
      <c r="B34" s="107" t="str">
        <f>IF('5. Trigger species (global)'!B32&lt;&gt;"",'5. Trigger species (global)'!B32,"")</f>
        <v/>
      </c>
      <c r="C34" s="72"/>
      <c r="D34" s="107" t="str">
        <f>IF('5. Trigger species (global)'!F32&lt;&gt;"",'5. Trigger species (global)'!F32,"")</f>
        <v/>
      </c>
      <c r="E34" s="72"/>
      <c r="F34" s="72"/>
      <c r="G34" s="72"/>
      <c r="H34" s="103"/>
      <c r="I34" s="72"/>
      <c r="J34" s="72"/>
      <c r="K34" s="103" t="s">
        <v>309</v>
      </c>
      <c r="L34" s="104" t="s">
        <v>388</v>
      </c>
      <c r="M34" s="105"/>
      <c r="O34" s="105"/>
      <c r="X34" s="71">
        <f>IF(L34=lookups!$G$39,1,0)</f>
        <v>1</v>
      </c>
      <c r="Y34" s="71">
        <f>IF(K34=lookups!$F$3,1,0)</f>
        <v>0</v>
      </c>
      <c r="Z34" s="71">
        <f>IF(L34=lookups!$G$40,1,0)</f>
        <v>0</v>
      </c>
      <c r="AA34" s="71">
        <f>IF(M34=lookups!$F$3,1,0)</f>
        <v>0</v>
      </c>
    </row>
    <row r="35" spans="1:27" ht="15.75" thickBot="1" x14ac:dyDescent="0.3">
      <c r="A35" s="107" t="str">
        <f>IF('5. Trigger species (global)'!A33&lt;&gt;"",'5. Trigger species (global)'!A33,"")</f>
        <v/>
      </c>
      <c r="B35" s="107" t="str">
        <f>IF('5. Trigger species (global)'!B33&lt;&gt;"",'5. Trigger species (global)'!B33,"")</f>
        <v/>
      </c>
      <c r="C35" s="72"/>
      <c r="D35" s="107" t="str">
        <f>IF('5. Trigger species (global)'!F33&lt;&gt;"",'5. Trigger species (global)'!F33,"")</f>
        <v/>
      </c>
      <c r="E35" s="72"/>
      <c r="F35" s="72"/>
      <c r="G35" s="72"/>
      <c r="H35" s="103"/>
      <c r="I35" s="72"/>
      <c r="J35" s="72"/>
      <c r="K35" s="103" t="s">
        <v>309</v>
      </c>
      <c r="L35" s="104" t="s">
        <v>388</v>
      </c>
      <c r="M35" s="105"/>
      <c r="O35" s="105"/>
      <c r="X35" s="71">
        <f>IF(L35=lookups!$G$39,1,0)</f>
        <v>1</v>
      </c>
      <c r="Y35" s="71">
        <f>IF(K35=lookups!$F$3,1,0)</f>
        <v>0</v>
      </c>
      <c r="Z35" s="71">
        <f>IF(L35=lookups!$G$40,1,0)</f>
        <v>0</v>
      </c>
      <c r="AA35" s="71">
        <f>IF(M35=lookups!$F$3,1,0)</f>
        <v>0</v>
      </c>
    </row>
    <row r="36" spans="1:27" ht="15.75" thickBot="1" x14ac:dyDescent="0.3">
      <c r="A36" s="107" t="str">
        <f>IF('5. Trigger species (global)'!A34&lt;&gt;"",'5. Trigger species (global)'!A34,"")</f>
        <v/>
      </c>
      <c r="B36" s="107" t="str">
        <f>IF('5. Trigger species (global)'!B34&lt;&gt;"",'5. Trigger species (global)'!B34,"")</f>
        <v/>
      </c>
      <c r="C36" s="72"/>
      <c r="D36" s="107" t="str">
        <f>IF('5. Trigger species (global)'!F34&lt;&gt;"",'5. Trigger species (global)'!F34,"")</f>
        <v/>
      </c>
      <c r="E36" s="72"/>
      <c r="F36" s="72"/>
      <c r="G36" s="72"/>
      <c r="H36" s="103"/>
      <c r="I36" s="72"/>
      <c r="J36" s="72"/>
      <c r="K36" s="103" t="s">
        <v>309</v>
      </c>
      <c r="L36" s="104" t="s">
        <v>388</v>
      </c>
      <c r="M36" s="105"/>
      <c r="O36" s="105"/>
      <c r="X36" s="71">
        <f>IF(L36=lookups!$G$39,1,0)</f>
        <v>1</v>
      </c>
      <c r="Y36" s="71">
        <f>IF(K36=lookups!$F$3,1,0)</f>
        <v>0</v>
      </c>
      <c r="Z36" s="71">
        <f>IF(L36=lookups!$G$40,1,0)</f>
        <v>0</v>
      </c>
      <c r="AA36" s="71">
        <f>IF(M36=lookups!$F$3,1,0)</f>
        <v>0</v>
      </c>
    </row>
    <row r="37" spans="1:27" ht="15.75" thickBot="1" x14ac:dyDescent="0.3">
      <c r="A37" s="107" t="str">
        <f>IF('5. Trigger species (global)'!A35&lt;&gt;"",'5. Trigger species (global)'!A35,"")</f>
        <v/>
      </c>
      <c r="B37" s="107" t="str">
        <f>IF('5. Trigger species (global)'!B35&lt;&gt;"",'5. Trigger species (global)'!B35,"")</f>
        <v/>
      </c>
      <c r="C37" s="72"/>
      <c r="D37" s="107" t="str">
        <f>IF('5. Trigger species (global)'!F35&lt;&gt;"",'5. Trigger species (global)'!F35,"")</f>
        <v/>
      </c>
      <c r="E37" s="72"/>
      <c r="F37" s="72"/>
      <c r="G37" s="72"/>
      <c r="H37" s="103"/>
      <c r="I37" s="72"/>
      <c r="J37" s="72"/>
      <c r="K37" s="103" t="s">
        <v>309</v>
      </c>
      <c r="L37" s="104" t="s">
        <v>388</v>
      </c>
      <c r="M37" s="105"/>
      <c r="O37" s="105"/>
      <c r="X37" s="71">
        <f>IF(L37=lookups!$G$39,1,0)</f>
        <v>1</v>
      </c>
      <c r="Y37" s="71">
        <f>IF(K37=lookups!$F$3,1,0)</f>
        <v>0</v>
      </c>
      <c r="Z37" s="71">
        <f>IF(L37=lookups!$G$40,1,0)</f>
        <v>0</v>
      </c>
      <c r="AA37" s="71">
        <f>IF(M37=lookups!$F$3,1,0)</f>
        <v>0</v>
      </c>
    </row>
    <row r="38" spans="1:27" ht="15.75" thickBot="1" x14ac:dyDescent="0.3">
      <c r="A38" s="107" t="str">
        <f>IF('5. Trigger species (global)'!A36&lt;&gt;"",'5. Trigger species (global)'!A36,"")</f>
        <v/>
      </c>
      <c r="B38" s="107" t="str">
        <f>IF('5. Trigger species (global)'!B36&lt;&gt;"",'5. Trigger species (global)'!B36,"")</f>
        <v/>
      </c>
      <c r="C38" s="72"/>
      <c r="D38" s="107" t="str">
        <f>IF('5. Trigger species (global)'!F36&lt;&gt;"",'5. Trigger species (global)'!F36,"")</f>
        <v/>
      </c>
      <c r="E38" s="72"/>
      <c r="F38" s="72"/>
      <c r="G38" s="72"/>
      <c r="H38" s="103"/>
      <c r="I38" s="72"/>
      <c r="J38" s="72"/>
      <c r="K38" s="103" t="s">
        <v>309</v>
      </c>
      <c r="L38" s="104" t="s">
        <v>388</v>
      </c>
      <c r="M38" s="105"/>
      <c r="O38" s="105"/>
      <c r="X38" s="71">
        <f>IF(L38=lookups!$G$39,1,0)</f>
        <v>1</v>
      </c>
      <c r="Y38" s="71">
        <f>IF(K38=lookups!$F$3,1,0)</f>
        <v>0</v>
      </c>
      <c r="Z38" s="71">
        <f>IF(L38=lookups!$G$40,1,0)</f>
        <v>0</v>
      </c>
      <c r="AA38" s="71">
        <f>IF(M38=lookups!$F$3,1,0)</f>
        <v>0</v>
      </c>
    </row>
    <row r="39" spans="1:27" ht="15.75" thickBot="1" x14ac:dyDescent="0.3">
      <c r="A39" s="107" t="str">
        <f>IF('5. Trigger species (global)'!A37&lt;&gt;"",'5. Trigger species (global)'!A37,"")</f>
        <v/>
      </c>
      <c r="B39" s="107" t="str">
        <f>IF('5. Trigger species (global)'!B37&lt;&gt;"",'5. Trigger species (global)'!B37,"")</f>
        <v/>
      </c>
      <c r="C39" s="72"/>
      <c r="D39" s="107" t="str">
        <f>IF('5. Trigger species (global)'!F37&lt;&gt;"",'5. Trigger species (global)'!F37,"")</f>
        <v/>
      </c>
      <c r="E39" s="72"/>
      <c r="F39" s="72"/>
      <c r="G39" s="72"/>
      <c r="H39" s="103"/>
      <c r="I39" s="72"/>
      <c r="J39" s="72"/>
      <c r="K39" s="103" t="s">
        <v>309</v>
      </c>
      <c r="L39" s="104" t="s">
        <v>388</v>
      </c>
      <c r="M39" s="105"/>
      <c r="O39" s="105"/>
      <c r="X39" s="71">
        <f>IF(L39=lookups!$G$39,1,0)</f>
        <v>1</v>
      </c>
      <c r="Y39" s="71">
        <f>IF(K39=lookups!$F$3,1,0)</f>
        <v>0</v>
      </c>
      <c r="Z39" s="71">
        <f>IF(L39=lookups!$G$40,1,0)</f>
        <v>0</v>
      </c>
      <c r="AA39" s="71">
        <f>IF(M39=lookups!$F$3,1,0)</f>
        <v>0</v>
      </c>
    </row>
    <row r="40" spans="1:27" ht="15.75" thickBot="1" x14ac:dyDescent="0.3">
      <c r="A40" s="107" t="str">
        <f>IF('5. Trigger species (global)'!A38&lt;&gt;"",'5. Trigger species (global)'!A38,"")</f>
        <v/>
      </c>
      <c r="B40" s="107" t="str">
        <f>IF('5. Trigger species (global)'!B38&lt;&gt;"",'5. Trigger species (global)'!B38,"")</f>
        <v/>
      </c>
      <c r="C40" s="72"/>
      <c r="D40" s="107" t="str">
        <f>IF('5. Trigger species (global)'!F38&lt;&gt;"",'5. Trigger species (global)'!F38,"")</f>
        <v/>
      </c>
      <c r="E40" s="72"/>
      <c r="F40" s="72"/>
      <c r="G40" s="72"/>
      <c r="H40" s="103"/>
      <c r="I40" s="72"/>
      <c r="J40" s="72"/>
      <c r="K40" s="103" t="s">
        <v>309</v>
      </c>
      <c r="L40" s="104" t="s">
        <v>388</v>
      </c>
      <c r="M40" s="105"/>
      <c r="O40" s="105"/>
      <c r="X40" s="71">
        <f>IF(L40=lookups!$G$39,1,0)</f>
        <v>1</v>
      </c>
      <c r="Y40" s="71">
        <f>IF(K40=lookups!$F$3,1,0)</f>
        <v>0</v>
      </c>
      <c r="Z40" s="71">
        <f>IF(L40=lookups!$G$40,1,0)</f>
        <v>0</v>
      </c>
      <c r="AA40" s="71">
        <f>IF(M40=lookups!$F$3,1,0)</f>
        <v>0</v>
      </c>
    </row>
    <row r="41" spans="1:27" ht="15.75" thickBot="1" x14ac:dyDescent="0.3">
      <c r="A41" s="107" t="str">
        <f>IF('5. Trigger species (global)'!A39&lt;&gt;"",'5. Trigger species (global)'!A39,"")</f>
        <v/>
      </c>
      <c r="B41" s="107" t="str">
        <f>IF('5. Trigger species (global)'!B39&lt;&gt;"",'5. Trigger species (global)'!B39,"")</f>
        <v/>
      </c>
      <c r="C41" s="72"/>
      <c r="D41" s="107" t="str">
        <f>IF('5. Trigger species (global)'!F39&lt;&gt;"",'5. Trigger species (global)'!F39,"")</f>
        <v/>
      </c>
      <c r="E41" s="72"/>
      <c r="F41" s="72"/>
      <c r="G41" s="72"/>
      <c r="H41" s="103"/>
      <c r="I41" s="72"/>
      <c r="J41" s="72"/>
      <c r="K41" s="103" t="s">
        <v>309</v>
      </c>
      <c r="L41" s="104" t="s">
        <v>388</v>
      </c>
      <c r="M41" s="105"/>
      <c r="O41" s="105"/>
      <c r="X41" s="71">
        <f>IF(L41=lookups!$G$39,1,0)</f>
        <v>1</v>
      </c>
      <c r="Y41" s="71">
        <f>IF(K41=lookups!$F$3,1,0)</f>
        <v>0</v>
      </c>
      <c r="Z41" s="71">
        <f>IF(L41=lookups!$G$40,1,0)</f>
        <v>0</v>
      </c>
      <c r="AA41" s="71">
        <f>IF(M41=lookups!$F$3,1,0)</f>
        <v>0</v>
      </c>
    </row>
    <row r="42" spans="1:27" ht="15.75" thickBot="1" x14ac:dyDescent="0.3">
      <c r="A42" s="107" t="str">
        <f>IF('5. Trigger species (global)'!A40&lt;&gt;"",'5. Trigger species (global)'!A40,"")</f>
        <v/>
      </c>
      <c r="B42" s="107" t="str">
        <f>IF('5. Trigger species (global)'!B40&lt;&gt;"",'5. Trigger species (global)'!B40,"")</f>
        <v/>
      </c>
      <c r="C42" s="72"/>
      <c r="D42" s="107" t="str">
        <f>IF('5. Trigger species (global)'!F40&lt;&gt;"",'5. Trigger species (global)'!F40,"")</f>
        <v/>
      </c>
      <c r="E42" s="72"/>
      <c r="F42" s="72"/>
      <c r="G42" s="72"/>
      <c r="H42" s="103"/>
      <c r="I42" s="72"/>
      <c r="J42" s="72"/>
      <c r="K42" s="103" t="s">
        <v>309</v>
      </c>
      <c r="L42" s="104" t="s">
        <v>388</v>
      </c>
      <c r="M42" s="105"/>
      <c r="O42" s="105"/>
      <c r="X42" s="71">
        <f>IF(L42=lookups!$G$39,1,0)</f>
        <v>1</v>
      </c>
      <c r="Y42" s="71">
        <f>IF(K42=lookups!$F$3,1,0)</f>
        <v>0</v>
      </c>
      <c r="Z42" s="71">
        <f>IF(L42=lookups!$G$40,1,0)</f>
        <v>0</v>
      </c>
      <c r="AA42" s="71">
        <f>IF(M42=lookups!$F$3,1,0)</f>
        <v>0</v>
      </c>
    </row>
    <row r="43" spans="1:27" ht="15.75" thickBot="1" x14ac:dyDescent="0.3">
      <c r="A43" s="107" t="str">
        <f>IF('5. Trigger species (global)'!A41&lt;&gt;"",'5. Trigger species (global)'!A41,"")</f>
        <v/>
      </c>
      <c r="B43" s="107" t="str">
        <f>IF('5. Trigger species (global)'!B41&lt;&gt;"",'5. Trigger species (global)'!B41,"")</f>
        <v/>
      </c>
      <c r="C43" s="72"/>
      <c r="D43" s="107" t="str">
        <f>IF('5. Trigger species (global)'!F41&lt;&gt;"",'5. Trigger species (global)'!F41,"")</f>
        <v/>
      </c>
      <c r="E43" s="72"/>
      <c r="F43" s="72"/>
      <c r="G43" s="72"/>
      <c r="H43" s="103"/>
      <c r="I43" s="72"/>
      <c r="J43" s="72"/>
      <c r="K43" s="103" t="s">
        <v>309</v>
      </c>
      <c r="L43" s="104" t="s">
        <v>388</v>
      </c>
      <c r="M43" s="105"/>
      <c r="O43" s="105"/>
      <c r="X43" s="71">
        <f>IF(L43=lookups!$G$39,1,0)</f>
        <v>1</v>
      </c>
      <c r="Y43" s="71">
        <f>IF(K43=lookups!$F$3,1,0)</f>
        <v>0</v>
      </c>
      <c r="Z43" s="71">
        <f>IF(L43=lookups!$G$40,1,0)</f>
        <v>0</v>
      </c>
      <c r="AA43" s="71">
        <f>IF(M43=lookups!$F$3,1,0)</f>
        <v>0</v>
      </c>
    </row>
    <row r="44" spans="1:27" ht="15.75" thickBot="1" x14ac:dyDescent="0.3">
      <c r="A44" s="107" t="str">
        <f>IF('5. Trigger species (global)'!A42&lt;&gt;"",'5. Trigger species (global)'!A42,"")</f>
        <v/>
      </c>
      <c r="B44" s="107" t="str">
        <f>IF('5. Trigger species (global)'!B42&lt;&gt;"",'5. Trigger species (global)'!B42,"")</f>
        <v/>
      </c>
      <c r="C44" s="72"/>
      <c r="D44" s="107" t="str">
        <f>IF('5. Trigger species (global)'!F42&lt;&gt;"",'5. Trigger species (global)'!F42,"")</f>
        <v/>
      </c>
      <c r="E44" s="72"/>
      <c r="F44" s="72"/>
      <c r="G44" s="72"/>
      <c r="H44" s="103"/>
      <c r="I44" s="72"/>
      <c r="J44" s="72"/>
      <c r="K44" s="103" t="s">
        <v>309</v>
      </c>
      <c r="L44" s="104" t="s">
        <v>388</v>
      </c>
      <c r="M44" s="105"/>
      <c r="O44" s="105"/>
      <c r="X44" s="71">
        <f>IF(L44=lookups!$G$39,1,0)</f>
        <v>1</v>
      </c>
      <c r="Y44" s="71">
        <f>IF(K44=lookups!$F$3,1,0)</f>
        <v>0</v>
      </c>
      <c r="Z44" s="71">
        <f>IF(L44=lookups!$G$40,1,0)</f>
        <v>0</v>
      </c>
      <c r="AA44" s="71">
        <f>IF(M44=lookups!$F$3,1,0)</f>
        <v>0</v>
      </c>
    </row>
    <row r="45" spans="1:27" ht="15.75" thickBot="1" x14ac:dyDescent="0.3">
      <c r="A45" s="107" t="str">
        <f>IF('5. Trigger species (global)'!A43&lt;&gt;"",'5. Trigger species (global)'!A43,"")</f>
        <v/>
      </c>
      <c r="B45" s="107" t="str">
        <f>IF('5. Trigger species (global)'!B43&lt;&gt;"",'5. Trigger species (global)'!B43,"")</f>
        <v/>
      </c>
      <c r="C45" s="72"/>
      <c r="D45" s="107" t="str">
        <f>IF('5. Trigger species (global)'!F43&lt;&gt;"",'5. Trigger species (global)'!F43,"")</f>
        <v/>
      </c>
      <c r="E45" s="72"/>
      <c r="F45" s="72"/>
      <c r="G45" s="72"/>
      <c r="H45" s="103"/>
      <c r="I45" s="72"/>
      <c r="J45" s="72"/>
      <c r="K45" s="103" t="s">
        <v>309</v>
      </c>
      <c r="L45" s="104" t="s">
        <v>388</v>
      </c>
      <c r="M45" s="105"/>
      <c r="O45" s="105"/>
      <c r="X45" s="71">
        <f>IF(L45=lookups!$G$39,1,0)</f>
        <v>1</v>
      </c>
      <c r="Y45" s="71">
        <f>IF(K45=lookups!$F$3,1,0)</f>
        <v>0</v>
      </c>
      <c r="Z45" s="71">
        <f>IF(L45=lookups!$G$40,1,0)</f>
        <v>0</v>
      </c>
      <c r="AA45" s="71">
        <f>IF(M45=lookups!$F$3,1,0)</f>
        <v>0</v>
      </c>
    </row>
    <row r="46" spans="1:27" ht="15.75" thickBot="1" x14ac:dyDescent="0.3">
      <c r="A46" s="107" t="str">
        <f>IF('5. Trigger species (global)'!A44&lt;&gt;"",'5. Trigger species (global)'!A44,"")</f>
        <v/>
      </c>
      <c r="B46" s="107" t="str">
        <f>IF('5. Trigger species (global)'!B44&lt;&gt;"",'5. Trigger species (global)'!B44,"")</f>
        <v/>
      </c>
      <c r="C46" s="72"/>
      <c r="D46" s="107" t="str">
        <f>IF('5. Trigger species (global)'!F44&lt;&gt;"",'5. Trigger species (global)'!F44,"")</f>
        <v/>
      </c>
      <c r="E46" s="72"/>
      <c r="F46" s="72"/>
      <c r="G46" s="72"/>
      <c r="H46" s="103"/>
      <c r="I46" s="72"/>
      <c r="J46" s="72"/>
      <c r="K46" s="103" t="s">
        <v>309</v>
      </c>
      <c r="L46" s="104" t="s">
        <v>388</v>
      </c>
      <c r="M46" s="105"/>
      <c r="O46" s="105"/>
      <c r="X46" s="71">
        <f>IF(L46=lookups!$G$39,1,0)</f>
        <v>1</v>
      </c>
      <c r="Y46" s="71">
        <f>IF(K46=lookups!$F$3,1,0)</f>
        <v>0</v>
      </c>
      <c r="Z46" s="71">
        <f>IF(L46=lookups!$G$40,1,0)</f>
        <v>0</v>
      </c>
      <c r="AA46" s="71">
        <f>IF(M46=lookups!$F$3,1,0)</f>
        <v>0</v>
      </c>
    </row>
    <row r="47" spans="1:27" ht="15.75" thickBot="1" x14ac:dyDescent="0.3">
      <c r="A47" s="107" t="str">
        <f>IF('5. Trigger species (global)'!A45&lt;&gt;"",'5. Trigger species (global)'!A45,"")</f>
        <v/>
      </c>
      <c r="B47" s="107" t="str">
        <f>IF('5. Trigger species (global)'!B45&lt;&gt;"",'5. Trigger species (global)'!B45,"")</f>
        <v/>
      </c>
      <c r="C47" s="72"/>
      <c r="D47" s="107" t="str">
        <f>IF('5. Trigger species (global)'!F45&lt;&gt;"",'5. Trigger species (global)'!F45,"")</f>
        <v/>
      </c>
      <c r="E47" s="72"/>
      <c r="F47" s="72"/>
      <c r="G47" s="72"/>
      <c r="H47" s="103"/>
      <c r="I47" s="72"/>
      <c r="J47" s="72"/>
      <c r="K47" s="103" t="s">
        <v>309</v>
      </c>
      <c r="L47" s="104" t="s">
        <v>388</v>
      </c>
      <c r="M47" s="105"/>
      <c r="O47" s="105"/>
      <c r="X47" s="71">
        <f>IF(L47=lookups!$G$39,1,0)</f>
        <v>1</v>
      </c>
      <c r="Y47" s="71">
        <f>IF(K47=lookups!$F$3,1,0)</f>
        <v>0</v>
      </c>
      <c r="Z47" s="71">
        <f>IF(L47=lookups!$G$40,1,0)</f>
        <v>0</v>
      </c>
      <c r="AA47" s="71">
        <f>IF(M47=lookups!$F$3,1,0)</f>
        <v>0</v>
      </c>
    </row>
    <row r="48" spans="1:27" ht="15.75" thickBot="1" x14ac:dyDescent="0.3">
      <c r="A48" s="107" t="str">
        <f>IF('5. Trigger species (global)'!A46&lt;&gt;"",'5. Trigger species (global)'!A46,"")</f>
        <v/>
      </c>
      <c r="B48" s="107" t="str">
        <f>IF('5. Trigger species (global)'!B46&lt;&gt;"",'5. Trigger species (global)'!B46,"")</f>
        <v/>
      </c>
      <c r="C48" s="72"/>
      <c r="D48" s="107" t="str">
        <f>IF('5. Trigger species (global)'!F46&lt;&gt;"",'5. Trigger species (global)'!F46,"")</f>
        <v/>
      </c>
      <c r="E48" s="72"/>
      <c r="F48" s="72"/>
      <c r="G48" s="72"/>
      <c r="H48" s="103"/>
      <c r="I48" s="72"/>
      <c r="J48" s="72"/>
      <c r="K48" s="103" t="s">
        <v>309</v>
      </c>
      <c r="L48" s="104" t="s">
        <v>388</v>
      </c>
      <c r="M48" s="105"/>
      <c r="O48" s="105"/>
      <c r="X48" s="71">
        <f>IF(L48=lookups!$G$39,1,0)</f>
        <v>1</v>
      </c>
      <c r="Y48" s="71">
        <f>IF(K48=lookups!$F$3,1,0)</f>
        <v>0</v>
      </c>
      <c r="Z48" s="71">
        <f>IF(L48=lookups!$G$40,1,0)</f>
        <v>0</v>
      </c>
      <c r="AA48" s="71">
        <f>IF(M48=lookups!$F$3,1,0)</f>
        <v>0</v>
      </c>
    </row>
    <row r="49" spans="1:27" ht="15.75" thickBot="1" x14ac:dyDescent="0.3">
      <c r="A49" s="107" t="str">
        <f>IF('5. Trigger species (global)'!A47&lt;&gt;"",'5. Trigger species (global)'!A47,"")</f>
        <v/>
      </c>
      <c r="B49" s="107" t="str">
        <f>IF('5. Trigger species (global)'!B47&lt;&gt;"",'5. Trigger species (global)'!B47,"")</f>
        <v/>
      </c>
      <c r="C49" s="72"/>
      <c r="D49" s="107" t="str">
        <f>IF('5. Trigger species (global)'!F47&lt;&gt;"",'5. Trigger species (global)'!F47,"")</f>
        <v/>
      </c>
      <c r="E49" s="72"/>
      <c r="F49" s="72"/>
      <c r="G49" s="72"/>
      <c r="H49" s="103"/>
      <c r="I49" s="72"/>
      <c r="J49" s="72"/>
      <c r="K49" s="103" t="s">
        <v>309</v>
      </c>
      <c r="L49" s="104" t="s">
        <v>388</v>
      </c>
      <c r="M49" s="105"/>
      <c r="O49" s="105"/>
      <c r="X49" s="71">
        <f>IF(L49=lookups!$G$39,1,0)</f>
        <v>1</v>
      </c>
      <c r="Y49" s="71">
        <f>IF(K49=lookups!$F$3,1,0)</f>
        <v>0</v>
      </c>
      <c r="Z49" s="71">
        <f>IF(L49=lookups!$G$40,1,0)</f>
        <v>0</v>
      </c>
      <c r="AA49" s="71">
        <f>IF(M49=lookups!$F$3,1,0)</f>
        <v>0</v>
      </c>
    </row>
    <row r="50" spans="1:27" ht="15.75" thickBot="1" x14ac:dyDescent="0.3">
      <c r="A50" s="107" t="str">
        <f>IF('5. Trigger species (global)'!A48&lt;&gt;"",'5. Trigger species (global)'!A48,"")</f>
        <v/>
      </c>
      <c r="B50" s="107" t="str">
        <f>IF('5. Trigger species (global)'!B48&lt;&gt;"",'5. Trigger species (global)'!B48,"")</f>
        <v/>
      </c>
      <c r="C50" s="72"/>
      <c r="D50" s="107" t="str">
        <f>IF('5. Trigger species (global)'!F48&lt;&gt;"",'5. Trigger species (global)'!F48,"")</f>
        <v/>
      </c>
      <c r="E50" s="72"/>
      <c r="F50" s="72"/>
      <c r="G50" s="72"/>
      <c r="H50" s="103"/>
      <c r="I50" s="72"/>
      <c r="J50" s="72"/>
      <c r="K50" s="103" t="s">
        <v>309</v>
      </c>
      <c r="L50" s="104" t="s">
        <v>388</v>
      </c>
      <c r="M50" s="105"/>
      <c r="O50" s="105"/>
      <c r="X50" s="71">
        <f>IF(L50=lookups!$G$39,1,0)</f>
        <v>1</v>
      </c>
      <c r="Y50" s="71">
        <f>IF(K50=lookups!$F$3,1,0)</f>
        <v>0</v>
      </c>
      <c r="Z50" s="71">
        <f>IF(L50=lookups!$G$40,1,0)</f>
        <v>0</v>
      </c>
      <c r="AA50" s="71">
        <f>IF(M50=lookups!$F$3,1,0)</f>
        <v>0</v>
      </c>
    </row>
    <row r="51" spans="1:27" ht="15.75" thickBot="1" x14ac:dyDescent="0.3">
      <c r="A51" s="107" t="str">
        <f>IF('5. Trigger species (global)'!A49&lt;&gt;"",'5. Trigger species (global)'!A49,"")</f>
        <v/>
      </c>
      <c r="B51" s="107" t="str">
        <f>IF('5. Trigger species (global)'!B49&lt;&gt;"",'5. Trigger species (global)'!B49,"")</f>
        <v/>
      </c>
      <c r="C51" s="72"/>
      <c r="D51" s="107" t="str">
        <f>IF('5. Trigger species (global)'!F49&lt;&gt;"",'5. Trigger species (global)'!F49,"")</f>
        <v/>
      </c>
      <c r="E51" s="72"/>
      <c r="F51" s="72"/>
      <c r="G51" s="72"/>
      <c r="H51" s="103"/>
      <c r="I51" s="72"/>
      <c r="J51" s="72"/>
      <c r="K51" s="103" t="s">
        <v>309</v>
      </c>
      <c r="L51" s="104" t="s">
        <v>388</v>
      </c>
      <c r="M51" s="105"/>
      <c r="O51" s="105"/>
      <c r="X51" s="71">
        <f>IF(L51=lookups!$G$39,1,0)</f>
        <v>1</v>
      </c>
      <c r="Y51" s="71">
        <f>IF(K51=lookups!$F$3,1,0)</f>
        <v>0</v>
      </c>
      <c r="Z51" s="71">
        <f>IF(L51=lookups!$G$40,1,0)</f>
        <v>0</v>
      </c>
      <c r="AA51" s="71">
        <f>IF(M51=lookups!$F$3,1,0)</f>
        <v>0</v>
      </c>
    </row>
    <row r="52" spans="1:27" ht="15.75" thickBot="1" x14ac:dyDescent="0.3">
      <c r="A52" s="107" t="str">
        <f>IF('5. Trigger species (global)'!A50&lt;&gt;"",'5. Trigger species (global)'!A50,"")</f>
        <v/>
      </c>
      <c r="B52" s="107" t="str">
        <f>IF('5. Trigger species (global)'!B50&lt;&gt;"",'5. Trigger species (global)'!B50,"")</f>
        <v/>
      </c>
      <c r="C52" s="72"/>
      <c r="D52" s="107" t="str">
        <f>IF('5. Trigger species (global)'!F50&lt;&gt;"",'5. Trigger species (global)'!F50,"")</f>
        <v/>
      </c>
      <c r="E52" s="72"/>
      <c r="F52" s="72"/>
      <c r="G52" s="72"/>
      <c r="H52" s="103"/>
      <c r="I52" s="72"/>
      <c r="J52" s="72"/>
      <c r="K52" s="103" t="s">
        <v>309</v>
      </c>
      <c r="L52" s="104" t="s">
        <v>388</v>
      </c>
      <c r="M52" s="105"/>
      <c r="O52" s="105"/>
      <c r="X52" s="71">
        <f>IF(L52=lookups!$G$39,1,0)</f>
        <v>1</v>
      </c>
      <c r="Y52" s="71">
        <f>IF(K52=lookups!$F$3,1,0)</f>
        <v>0</v>
      </c>
      <c r="Z52" s="71">
        <f>IF(L52=lookups!$G$40,1,0)</f>
        <v>0</v>
      </c>
      <c r="AA52" s="71">
        <f>IF(M52=lookups!$F$3,1,0)</f>
        <v>0</v>
      </c>
    </row>
    <row r="53" spans="1:27" ht="15.75" thickBot="1" x14ac:dyDescent="0.3">
      <c r="A53" s="107" t="str">
        <f>IF('5. Trigger species (global)'!A51&lt;&gt;"",'5. Trigger species (global)'!A51,"")</f>
        <v/>
      </c>
      <c r="B53" s="107" t="str">
        <f>IF('5. Trigger species (global)'!B51&lt;&gt;"",'5. Trigger species (global)'!B51,"")</f>
        <v/>
      </c>
      <c r="C53" s="72"/>
      <c r="D53" s="107" t="str">
        <f>IF('5. Trigger species (global)'!F51&lt;&gt;"",'5. Trigger species (global)'!F51,"")</f>
        <v/>
      </c>
      <c r="E53" s="72"/>
      <c r="F53" s="72"/>
      <c r="G53" s="72"/>
      <c r="H53" s="103"/>
      <c r="I53" s="72"/>
      <c r="J53" s="72"/>
      <c r="K53" s="103" t="s">
        <v>309</v>
      </c>
      <c r="L53" s="104" t="s">
        <v>388</v>
      </c>
      <c r="M53" s="105"/>
      <c r="O53" s="105"/>
      <c r="X53" s="71">
        <f>IF(L53=lookups!$G$39,1,0)</f>
        <v>1</v>
      </c>
      <c r="Y53" s="71">
        <f>IF(K53=lookups!$F$3,1,0)</f>
        <v>0</v>
      </c>
      <c r="Z53" s="71">
        <f>IF(L53=lookups!$G$40,1,0)</f>
        <v>0</v>
      </c>
      <c r="AA53" s="71">
        <f>IF(M53=lookups!$F$3,1,0)</f>
        <v>0</v>
      </c>
    </row>
    <row r="54" spans="1:27" ht="15.75" thickBot="1" x14ac:dyDescent="0.3">
      <c r="A54" s="107" t="str">
        <f>IF('5. Trigger species (global)'!A52&lt;&gt;"",'5. Trigger species (global)'!A52,"")</f>
        <v/>
      </c>
      <c r="B54" s="107" t="str">
        <f>IF('5. Trigger species (global)'!B52&lt;&gt;"",'5. Trigger species (global)'!B52,"")</f>
        <v/>
      </c>
      <c r="C54" s="72"/>
      <c r="D54" s="107" t="str">
        <f>IF('5. Trigger species (global)'!F52&lt;&gt;"",'5. Trigger species (global)'!F52,"")</f>
        <v/>
      </c>
      <c r="E54" s="72"/>
      <c r="F54" s="72"/>
      <c r="G54" s="72"/>
      <c r="H54" s="103"/>
      <c r="I54" s="72"/>
      <c r="J54" s="72"/>
      <c r="K54" s="103" t="s">
        <v>309</v>
      </c>
      <c r="L54" s="104" t="s">
        <v>388</v>
      </c>
      <c r="M54" s="105"/>
      <c r="O54" s="105"/>
      <c r="X54" s="71">
        <f>IF(L54=lookups!$G$39,1,0)</f>
        <v>1</v>
      </c>
      <c r="Y54" s="71">
        <f>IF(K54=lookups!$F$3,1,0)</f>
        <v>0</v>
      </c>
      <c r="Z54" s="71">
        <f>IF(L54=lookups!$G$40,1,0)</f>
        <v>0</v>
      </c>
      <c r="AA54" s="71">
        <f>IF(M54=lookups!$F$3,1,0)</f>
        <v>0</v>
      </c>
    </row>
    <row r="55" spans="1:27" ht="15.75" thickBot="1" x14ac:dyDescent="0.3">
      <c r="A55" s="107" t="str">
        <f>IF('5. Trigger species (global)'!A53&lt;&gt;"",'5. Trigger species (global)'!A53,"")</f>
        <v/>
      </c>
      <c r="B55" s="107" t="str">
        <f>IF('5. Trigger species (global)'!B53&lt;&gt;"",'5. Trigger species (global)'!B53,"")</f>
        <v/>
      </c>
      <c r="C55" s="72"/>
      <c r="D55" s="107" t="str">
        <f>IF('5. Trigger species (global)'!F53&lt;&gt;"",'5. Trigger species (global)'!F53,"")</f>
        <v/>
      </c>
      <c r="E55" s="72"/>
      <c r="F55" s="72"/>
      <c r="G55" s="72"/>
      <c r="H55" s="103"/>
      <c r="I55" s="72"/>
      <c r="J55" s="72"/>
      <c r="K55" s="103" t="s">
        <v>309</v>
      </c>
      <c r="L55" s="104" t="s">
        <v>388</v>
      </c>
      <c r="M55" s="105"/>
      <c r="O55" s="105"/>
      <c r="X55" s="71">
        <f>IF(L55=lookups!$G$39,1,0)</f>
        <v>1</v>
      </c>
      <c r="Y55" s="71">
        <f>IF(K55=lookups!$F$3,1,0)</f>
        <v>0</v>
      </c>
      <c r="Z55" s="71">
        <f>IF(L55=lookups!$G$40,1,0)</f>
        <v>0</v>
      </c>
      <c r="AA55" s="71">
        <f>IF(M55=lookups!$F$3,1,0)</f>
        <v>0</v>
      </c>
    </row>
    <row r="56" spans="1:27" ht="15.75" thickBot="1" x14ac:dyDescent="0.3">
      <c r="A56" s="107" t="str">
        <f>IF('5. Trigger species (global)'!A54&lt;&gt;"",'5. Trigger species (global)'!A54,"")</f>
        <v/>
      </c>
      <c r="B56" s="107" t="str">
        <f>IF('5. Trigger species (global)'!B54&lt;&gt;"",'5. Trigger species (global)'!B54,"")</f>
        <v/>
      </c>
      <c r="C56" s="72"/>
      <c r="D56" s="107" t="str">
        <f>IF('5. Trigger species (global)'!F54&lt;&gt;"",'5. Trigger species (global)'!F54,"")</f>
        <v/>
      </c>
      <c r="E56" s="72"/>
      <c r="F56" s="72"/>
      <c r="G56" s="72"/>
      <c r="H56" s="103"/>
      <c r="I56" s="72"/>
      <c r="J56" s="72"/>
      <c r="K56" s="103" t="s">
        <v>309</v>
      </c>
      <c r="L56" s="104" t="s">
        <v>388</v>
      </c>
      <c r="M56" s="105"/>
      <c r="O56" s="105"/>
      <c r="X56" s="71">
        <f>IF(L56=lookups!$G$39,1,0)</f>
        <v>1</v>
      </c>
      <c r="Y56" s="71">
        <f>IF(K56=lookups!$F$3,1,0)</f>
        <v>0</v>
      </c>
      <c r="Z56" s="71">
        <f>IF(L56=lookups!$G$40,1,0)</f>
        <v>0</v>
      </c>
      <c r="AA56" s="71">
        <f>IF(M56=lookups!$F$3,1,0)</f>
        <v>0</v>
      </c>
    </row>
    <row r="57" spans="1:27" ht="15.75" thickBot="1" x14ac:dyDescent="0.3">
      <c r="A57" s="107" t="str">
        <f>IF('5. Trigger species (global)'!A55&lt;&gt;"",'5. Trigger species (global)'!A55,"")</f>
        <v/>
      </c>
      <c r="B57" s="107" t="str">
        <f>IF('5. Trigger species (global)'!B55&lt;&gt;"",'5. Trigger species (global)'!B55,"")</f>
        <v/>
      </c>
      <c r="C57" s="72"/>
      <c r="D57" s="107" t="str">
        <f>IF('5. Trigger species (global)'!F55&lt;&gt;"",'5. Trigger species (global)'!F55,"")</f>
        <v/>
      </c>
      <c r="E57" s="72"/>
      <c r="F57" s="72"/>
      <c r="G57" s="72"/>
      <c r="H57" s="103"/>
      <c r="I57" s="72"/>
      <c r="J57" s="72"/>
      <c r="K57" s="103" t="s">
        <v>309</v>
      </c>
      <c r="L57" s="104" t="s">
        <v>388</v>
      </c>
      <c r="M57" s="105"/>
      <c r="O57" s="105"/>
      <c r="X57" s="71">
        <f>IF(L57=lookups!$G$39,1,0)</f>
        <v>1</v>
      </c>
      <c r="Y57" s="71">
        <f>IF(K57=lookups!$F$3,1,0)</f>
        <v>0</v>
      </c>
      <c r="Z57" s="71">
        <f>IF(L57=lookups!$G$40,1,0)</f>
        <v>0</v>
      </c>
      <c r="AA57" s="71">
        <f>IF(M57=lookups!$F$3,1,0)</f>
        <v>0</v>
      </c>
    </row>
    <row r="58" spans="1:27" ht="15.75" thickBot="1" x14ac:dyDescent="0.3">
      <c r="A58" s="107" t="str">
        <f>IF('5. Trigger species (global)'!A56&lt;&gt;"",'5. Trigger species (global)'!A56,"")</f>
        <v/>
      </c>
      <c r="B58" s="107" t="str">
        <f>IF('5. Trigger species (global)'!B56&lt;&gt;"",'5. Trigger species (global)'!B56,"")</f>
        <v/>
      </c>
      <c r="C58" s="72"/>
      <c r="D58" s="107" t="str">
        <f>IF('5. Trigger species (global)'!F56&lt;&gt;"",'5. Trigger species (global)'!F56,"")</f>
        <v/>
      </c>
      <c r="E58" s="72"/>
      <c r="F58" s="72"/>
      <c r="G58" s="72"/>
      <c r="H58" s="103"/>
      <c r="I58" s="72"/>
      <c r="J58" s="72"/>
      <c r="K58" s="103" t="s">
        <v>309</v>
      </c>
      <c r="L58" s="104" t="s">
        <v>388</v>
      </c>
      <c r="M58" s="105"/>
      <c r="O58" s="105"/>
      <c r="X58" s="71">
        <f>IF(L58=lookups!$G$39,1,0)</f>
        <v>1</v>
      </c>
      <c r="Y58" s="71">
        <f>IF(K58=lookups!$F$3,1,0)</f>
        <v>0</v>
      </c>
      <c r="Z58" s="71">
        <f>IF(L58=lookups!$G$40,1,0)</f>
        <v>0</v>
      </c>
      <c r="AA58" s="71">
        <f>IF(M58=lookups!$F$3,1,0)</f>
        <v>0</v>
      </c>
    </row>
    <row r="59" spans="1:27" ht="15.75" thickBot="1" x14ac:dyDescent="0.3">
      <c r="A59" s="107" t="str">
        <f>IF('5. Trigger species (global)'!A57&lt;&gt;"",'5. Trigger species (global)'!A57,"")</f>
        <v/>
      </c>
      <c r="B59" s="107" t="str">
        <f>IF('5. Trigger species (global)'!B57&lt;&gt;"",'5. Trigger species (global)'!B57,"")</f>
        <v/>
      </c>
      <c r="C59" s="72"/>
      <c r="D59" s="107" t="str">
        <f>IF('5. Trigger species (global)'!F57&lt;&gt;"",'5. Trigger species (global)'!F57,"")</f>
        <v/>
      </c>
      <c r="E59" s="72"/>
      <c r="F59" s="72"/>
      <c r="G59" s="72"/>
      <c r="H59" s="103"/>
      <c r="I59" s="72"/>
      <c r="J59" s="72"/>
      <c r="K59" s="103" t="s">
        <v>309</v>
      </c>
      <c r="L59" s="104" t="s">
        <v>388</v>
      </c>
      <c r="M59" s="105"/>
      <c r="O59" s="105"/>
      <c r="X59" s="71">
        <f>IF(L59=lookups!$G$39,1,0)</f>
        <v>1</v>
      </c>
      <c r="Y59" s="71">
        <f>IF(K59=lookups!$F$3,1,0)</f>
        <v>0</v>
      </c>
      <c r="Z59" s="71">
        <f>IF(L59=lookups!$G$40,1,0)</f>
        <v>0</v>
      </c>
      <c r="AA59" s="71">
        <f>IF(M59=lookups!$F$3,1,0)</f>
        <v>0</v>
      </c>
    </row>
    <row r="60" spans="1:27" ht="15.75" thickBot="1" x14ac:dyDescent="0.3">
      <c r="A60" s="107" t="str">
        <f>IF('5. Trigger species (global)'!A58&lt;&gt;"",'5. Trigger species (global)'!A58,"")</f>
        <v/>
      </c>
      <c r="B60" s="107" t="str">
        <f>IF('5. Trigger species (global)'!B58&lt;&gt;"",'5. Trigger species (global)'!B58,"")</f>
        <v/>
      </c>
      <c r="C60" s="72"/>
      <c r="D60" s="107" t="str">
        <f>IF('5. Trigger species (global)'!F58&lt;&gt;"",'5. Trigger species (global)'!F58,"")</f>
        <v/>
      </c>
      <c r="E60" s="72"/>
      <c r="F60" s="72"/>
      <c r="G60" s="72"/>
      <c r="H60" s="103"/>
      <c r="I60" s="72"/>
      <c r="J60" s="72"/>
      <c r="K60" s="103" t="s">
        <v>309</v>
      </c>
      <c r="L60" s="104" t="s">
        <v>388</v>
      </c>
      <c r="M60" s="105"/>
      <c r="O60" s="105"/>
      <c r="X60" s="71">
        <f>IF(L60=lookups!$G$39,1,0)</f>
        <v>1</v>
      </c>
      <c r="Y60" s="71">
        <f>IF(K60=lookups!$F$3,1,0)</f>
        <v>0</v>
      </c>
      <c r="Z60" s="71">
        <f>IF(L60=lookups!$G$40,1,0)</f>
        <v>0</v>
      </c>
      <c r="AA60" s="71">
        <f>IF(M60=lookups!$F$3,1,0)</f>
        <v>0</v>
      </c>
    </row>
    <row r="61" spans="1:27" ht="15.75" thickBot="1" x14ac:dyDescent="0.3">
      <c r="A61" s="107" t="str">
        <f>IF('5. Trigger species (global)'!A59&lt;&gt;"",'5. Trigger species (global)'!A59,"")</f>
        <v/>
      </c>
      <c r="B61" s="107" t="str">
        <f>IF('5. Trigger species (global)'!B59&lt;&gt;"",'5. Trigger species (global)'!B59,"")</f>
        <v/>
      </c>
      <c r="C61" s="72"/>
      <c r="D61" s="107" t="str">
        <f>IF('5. Trigger species (global)'!F59&lt;&gt;"",'5. Trigger species (global)'!F59,"")</f>
        <v/>
      </c>
      <c r="E61" s="72"/>
      <c r="F61" s="72"/>
      <c r="G61" s="72"/>
      <c r="H61" s="103"/>
      <c r="I61" s="72"/>
      <c r="J61" s="72"/>
      <c r="K61" s="103" t="s">
        <v>309</v>
      </c>
      <c r="L61" s="104" t="s">
        <v>388</v>
      </c>
      <c r="M61" s="105"/>
      <c r="O61" s="105"/>
      <c r="X61" s="71">
        <f>IF(L61=lookups!$G$39,1,0)</f>
        <v>1</v>
      </c>
      <c r="Y61" s="71">
        <f>IF(K61=lookups!$F$3,1,0)</f>
        <v>0</v>
      </c>
      <c r="Z61" s="71">
        <f>IF(L61=lookups!$G$40,1,0)</f>
        <v>0</v>
      </c>
      <c r="AA61" s="71">
        <f>IF(M61=lookups!$F$3,1,0)</f>
        <v>0</v>
      </c>
    </row>
    <row r="62" spans="1:27" ht="15.75" thickBot="1" x14ac:dyDescent="0.3">
      <c r="A62" s="107" t="str">
        <f>IF('5. Trigger species (global)'!A60&lt;&gt;"",'5. Trigger species (global)'!A60,"")</f>
        <v/>
      </c>
      <c r="B62" s="107" t="str">
        <f>IF('5. Trigger species (global)'!B60&lt;&gt;"",'5. Trigger species (global)'!B60,"")</f>
        <v/>
      </c>
      <c r="C62" s="72"/>
      <c r="D62" s="107" t="str">
        <f>IF('5. Trigger species (global)'!F60&lt;&gt;"",'5. Trigger species (global)'!F60,"")</f>
        <v/>
      </c>
      <c r="E62" s="72"/>
      <c r="F62" s="72"/>
      <c r="G62" s="72"/>
      <c r="H62" s="103"/>
      <c r="I62" s="72"/>
      <c r="J62" s="72"/>
      <c r="K62" s="103" t="s">
        <v>309</v>
      </c>
      <c r="L62" s="104" t="s">
        <v>388</v>
      </c>
      <c r="M62" s="105"/>
      <c r="O62" s="105"/>
      <c r="X62" s="71">
        <f>IF(L62=lookups!$G$39,1,0)</f>
        <v>1</v>
      </c>
      <c r="Y62" s="71">
        <f>IF(K62=lookups!$F$3,1,0)</f>
        <v>0</v>
      </c>
      <c r="Z62" s="71">
        <f>IF(L62=lookups!$G$40,1,0)</f>
        <v>0</v>
      </c>
      <c r="AA62" s="71">
        <f>IF(M62=lookups!$F$3,1,0)</f>
        <v>0</v>
      </c>
    </row>
    <row r="63" spans="1:27" ht="15.75" thickBot="1" x14ac:dyDescent="0.3">
      <c r="A63" s="107" t="str">
        <f>IF('5. Trigger species (global)'!A61&lt;&gt;"",'5. Trigger species (global)'!A61,"")</f>
        <v/>
      </c>
      <c r="B63" s="107" t="str">
        <f>IF('5. Trigger species (global)'!B61&lt;&gt;"",'5. Trigger species (global)'!B61,"")</f>
        <v/>
      </c>
      <c r="C63" s="72"/>
      <c r="D63" s="107" t="str">
        <f>IF('5. Trigger species (global)'!F61&lt;&gt;"",'5. Trigger species (global)'!F61,"")</f>
        <v/>
      </c>
      <c r="E63" s="72"/>
      <c r="F63" s="72"/>
      <c r="G63" s="72"/>
      <c r="H63" s="103"/>
      <c r="I63" s="72"/>
      <c r="J63" s="72"/>
      <c r="K63" s="103" t="s">
        <v>309</v>
      </c>
      <c r="L63" s="104" t="s">
        <v>388</v>
      </c>
      <c r="M63" s="105"/>
      <c r="O63" s="105"/>
      <c r="X63" s="71">
        <f>IF(L63=lookups!$G$39,1,0)</f>
        <v>1</v>
      </c>
      <c r="Y63" s="71">
        <f>IF(K63=lookups!$F$3,1,0)</f>
        <v>0</v>
      </c>
      <c r="Z63" s="71">
        <f>IF(L63=lookups!$G$40,1,0)</f>
        <v>0</v>
      </c>
      <c r="AA63" s="71">
        <f>IF(M63=lookups!$F$3,1,0)</f>
        <v>0</v>
      </c>
    </row>
    <row r="64" spans="1:27" ht="15.75" thickBot="1" x14ac:dyDescent="0.3">
      <c r="A64" s="107" t="str">
        <f>IF('5. Trigger species (global)'!A62&lt;&gt;"",'5. Trigger species (global)'!A62,"")</f>
        <v/>
      </c>
      <c r="B64" s="107" t="str">
        <f>IF('5. Trigger species (global)'!B62&lt;&gt;"",'5. Trigger species (global)'!B62,"")</f>
        <v/>
      </c>
      <c r="C64" s="72"/>
      <c r="D64" s="107" t="str">
        <f>IF('5. Trigger species (global)'!F62&lt;&gt;"",'5. Trigger species (global)'!F62,"")</f>
        <v/>
      </c>
      <c r="E64" s="72"/>
      <c r="F64" s="72"/>
      <c r="G64" s="72"/>
      <c r="H64" s="103"/>
      <c r="I64" s="72"/>
      <c r="J64" s="72"/>
      <c r="K64" s="103" t="s">
        <v>309</v>
      </c>
      <c r="L64" s="104" t="s">
        <v>388</v>
      </c>
      <c r="M64" s="105"/>
      <c r="O64" s="105"/>
      <c r="X64" s="71">
        <f>IF(L64=lookups!$G$39,1,0)</f>
        <v>1</v>
      </c>
      <c r="Y64" s="71">
        <f>IF(K64=lookups!$F$3,1,0)</f>
        <v>0</v>
      </c>
      <c r="Z64" s="71">
        <f>IF(L64=lookups!$G$40,1,0)</f>
        <v>0</v>
      </c>
      <c r="AA64" s="71">
        <f>IF(M64=lookups!$F$3,1,0)</f>
        <v>0</v>
      </c>
    </row>
    <row r="65" spans="1:27" ht="15.75" thickBot="1" x14ac:dyDescent="0.3">
      <c r="A65" s="107" t="str">
        <f>IF('5. Trigger species (global)'!A63&lt;&gt;"",'5. Trigger species (global)'!A63,"")</f>
        <v/>
      </c>
      <c r="B65" s="107" t="str">
        <f>IF('5. Trigger species (global)'!B63&lt;&gt;"",'5. Trigger species (global)'!B63,"")</f>
        <v/>
      </c>
      <c r="C65" s="72"/>
      <c r="D65" s="107" t="str">
        <f>IF('5. Trigger species (global)'!F63&lt;&gt;"",'5. Trigger species (global)'!F63,"")</f>
        <v/>
      </c>
      <c r="E65" s="72"/>
      <c r="F65" s="72"/>
      <c r="G65" s="72"/>
      <c r="H65" s="103"/>
      <c r="I65" s="72"/>
      <c r="J65" s="72"/>
      <c r="K65" s="103" t="s">
        <v>309</v>
      </c>
      <c r="L65" s="104" t="s">
        <v>388</v>
      </c>
      <c r="M65" s="105"/>
      <c r="O65" s="105"/>
      <c r="X65" s="71">
        <f>IF(L65=lookups!$G$39,1,0)</f>
        <v>1</v>
      </c>
      <c r="Y65" s="71">
        <f>IF(K65=lookups!$F$3,1,0)</f>
        <v>0</v>
      </c>
      <c r="Z65" s="71">
        <f>IF(L65=lookups!$G$40,1,0)</f>
        <v>0</v>
      </c>
      <c r="AA65" s="71">
        <f>IF(M65=lookups!$F$3,1,0)</f>
        <v>0</v>
      </c>
    </row>
    <row r="66" spans="1:27" ht="15.75" thickBot="1" x14ac:dyDescent="0.3">
      <c r="A66" s="107" t="str">
        <f>IF('5. Trigger species (global)'!A64&lt;&gt;"",'5. Trigger species (global)'!A64,"")</f>
        <v/>
      </c>
      <c r="B66" s="107" t="str">
        <f>IF('5. Trigger species (global)'!B64&lt;&gt;"",'5. Trigger species (global)'!B64,"")</f>
        <v/>
      </c>
      <c r="C66" s="72"/>
      <c r="D66" s="107" t="str">
        <f>IF('5. Trigger species (global)'!F64&lt;&gt;"",'5. Trigger species (global)'!F64,"")</f>
        <v/>
      </c>
      <c r="E66" s="72"/>
      <c r="F66" s="72"/>
      <c r="G66" s="72"/>
      <c r="H66" s="103"/>
      <c r="I66" s="72"/>
      <c r="J66" s="72"/>
      <c r="K66" s="103" t="s">
        <v>309</v>
      </c>
      <c r="L66" s="104" t="s">
        <v>388</v>
      </c>
      <c r="M66" s="105"/>
      <c r="O66" s="105"/>
      <c r="X66" s="71">
        <f>IF(L66=lookups!$G$39,1,0)</f>
        <v>1</v>
      </c>
      <c r="Y66" s="71">
        <f>IF(K66=lookups!$F$3,1,0)</f>
        <v>0</v>
      </c>
      <c r="Z66" s="71">
        <f>IF(L66=lookups!$G$40,1,0)</f>
        <v>0</v>
      </c>
      <c r="AA66" s="71">
        <f>IF(M66=lookups!$F$3,1,0)</f>
        <v>0</v>
      </c>
    </row>
    <row r="67" spans="1:27" ht="15.75" thickBot="1" x14ac:dyDescent="0.3">
      <c r="A67" s="107" t="str">
        <f>IF('5. Trigger species (global)'!A65&lt;&gt;"",'5. Trigger species (global)'!A65,"")</f>
        <v/>
      </c>
      <c r="B67" s="107" t="str">
        <f>IF('5. Trigger species (global)'!B65&lt;&gt;"",'5. Trigger species (global)'!B65,"")</f>
        <v/>
      </c>
      <c r="C67" s="72"/>
      <c r="D67" s="107" t="str">
        <f>IF('5. Trigger species (global)'!F65&lt;&gt;"",'5. Trigger species (global)'!F65,"")</f>
        <v/>
      </c>
      <c r="E67" s="72"/>
      <c r="F67" s="72"/>
      <c r="G67" s="72"/>
      <c r="H67" s="103"/>
      <c r="I67" s="72"/>
      <c r="J67" s="72"/>
      <c r="K67" s="103" t="s">
        <v>309</v>
      </c>
      <c r="L67" s="104" t="s">
        <v>388</v>
      </c>
      <c r="M67" s="105"/>
      <c r="O67" s="105"/>
      <c r="X67" s="71">
        <f>IF(L67=lookups!$G$39,1,0)</f>
        <v>1</v>
      </c>
      <c r="Y67" s="71">
        <f>IF(K67=lookups!$F$3,1,0)</f>
        <v>0</v>
      </c>
      <c r="Z67" s="71">
        <f>IF(L67=lookups!$G$40,1,0)</f>
        <v>0</v>
      </c>
      <c r="AA67" s="71">
        <f>IF(M67=lookups!$F$3,1,0)</f>
        <v>0</v>
      </c>
    </row>
    <row r="68" spans="1:27" ht="15.75" thickBot="1" x14ac:dyDescent="0.3">
      <c r="A68" s="107" t="str">
        <f>IF('5. Trigger species (global)'!A66&lt;&gt;"",'5. Trigger species (global)'!A66,"")</f>
        <v/>
      </c>
      <c r="B68" s="107" t="str">
        <f>IF('5. Trigger species (global)'!B66&lt;&gt;"",'5. Trigger species (global)'!B66,"")</f>
        <v/>
      </c>
      <c r="C68" s="72"/>
      <c r="D68" s="107" t="str">
        <f>IF('5. Trigger species (global)'!F66&lt;&gt;"",'5. Trigger species (global)'!F66,"")</f>
        <v/>
      </c>
      <c r="E68" s="72"/>
      <c r="F68" s="72"/>
      <c r="G68" s="72"/>
      <c r="H68" s="103"/>
      <c r="I68" s="72"/>
      <c r="J68" s="72"/>
      <c r="K68" s="103" t="s">
        <v>309</v>
      </c>
      <c r="L68" s="104" t="s">
        <v>388</v>
      </c>
      <c r="M68" s="105"/>
      <c r="O68" s="105"/>
      <c r="X68" s="71">
        <f>IF(L68=lookups!$G$39,1,0)</f>
        <v>1</v>
      </c>
      <c r="Y68" s="71">
        <f>IF(K68=lookups!$F$3,1,0)</f>
        <v>0</v>
      </c>
      <c r="Z68" s="71">
        <f>IF(L68=lookups!$G$40,1,0)</f>
        <v>0</v>
      </c>
      <c r="AA68" s="71">
        <f>IF(M68=lookups!$F$3,1,0)</f>
        <v>0</v>
      </c>
    </row>
    <row r="69" spans="1:27" ht="15.75" thickBot="1" x14ac:dyDescent="0.3">
      <c r="A69" s="107" t="str">
        <f>IF('5. Trigger species (global)'!A67&lt;&gt;"",'5. Trigger species (global)'!A67,"")</f>
        <v/>
      </c>
      <c r="B69" s="107" t="str">
        <f>IF('5. Trigger species (global)'!B67&lt;&gt;"",'5. Trigger species (global)'!B67,"")</f>
        <v/>
      </c>
      <c r="C69" s="72"/>
      <c r="D69" s="107" t="str">
        <f>IF('5. Trigger species (global)'!F67&lt;&gt;"",'5. Trigger species (global)'!F67,"")</f>
        <v/>
      </c>
      <c r="E69" s="72"/>
      <c r="F69" s="72"/>
      <c r="G69" s="72"/>
      <c r="H69" s="103"/>
      <c r="I69" s="72"/>
      <c r="J69" s="72"/>
      <c r="K69" s="103" t="s">
        <v>309</v>
      </c>
      <c r="L69" s="104" t="s">
        <v>388</v>
      </c>
      <c r="M69" s="105"/>
      <c r="O69" s="105"/>
      <c r="X69" s="71">
        <f>IF(L69=lookups!$G$39,1,0)</f>
        <v>1</v>
      </c>
      <c r="Y69" s="71">
        <f>IF(K69=lookups!$F$3,1,0)</f>
        <v>0</v>
      </c>
      <c r="Z69" s="71">
        <f>IF(L69=lookups!$G$40,1,0)</f>
        <v>0</v>
      </c>
      <c r="AA69" s="71">
        <f>IF(M69=lookups!$F$3,1,0)</f>
        <v>0</v>
      </c>
    </row>
    <row r="70" spans="1:27" ht="15.75" thickBot="1" x14ac:dyDescent="0.3">
      <c r="A70" s="107" t="str">
        <f>IF('5. Trigger species (global)'!A68&lt;&gt;"",'5. Trigger species (global)'!A68,"")</f>
        <v/>
      </c>
      <c r="B70" s="107" t="str">
        <f>IF('5. Trigger species (global)'!B68&lt;&gt;"",'5. Trigger species (global)'!B68,"")</f>
        <v/>
      </c>
      <c r="C70" s="72"/>
      <c r="D70" s="107" t="str">
        <f>IF('5. Trigger species (global)'!F68&lt;&gt;"",'5. Trigger species (global)'!F68,"")</f>
        <v/>
      </c>
      <c r="E70" s="72"/>
      <c r="F70" s="72"/>
      <c r="G70" s="72"/>
      <c r="H70" s="103"/>
      <c r="I70" s="72"/>
      <c r="J70" s="72"/>
      <c r="K70" s="103" t="s">
        <v>309</v>
      </c>
      <c r="L70" s="104" t="s">
        <v>388</v>
      </c>
      <c r="M70" s="105"/>
      <c r="O70" s="105"/>
      <c r="X70" s="71">
        <f>IF(L70=lookups!$G$39,1,0)</f>
        <v>1</v>
      </c>
      <c r="Y70" s="71">
        <f>IF(K70=lookups!$F$3,1,0)</f>
        <v>0</v>
      </c>
      <c r="Z70" s="71">
        <f>IF(L70=lookups!$G$40,1,0)</f>
        <v>0</v>
      </c>
      <c r="AA70" s="71">
        <f>IF(M70=lookups!$F$3,1,0)</f>
        <v>0</v>
      </c>
    </row>
    <row r="71" spans="1:27" ht="15.75" thickBot="1" x14ac:dyDescent="0.3">
      <c r="A71" s="107" t="str">
        <f>IF('5. Trigger species (global)'!A69&lt;&gt;"",'5. Trigger species (global)'!A69,"")</f>
        <v/>
      </c>
      <c r="B71" s="107" t="str">
        <f>IF('5. Trigger species (global)'!B69&lt;&gt;"",'5. Trigger species (global)'!B69,"")</f>
        <v/>
      </c>
      <c r="C71" s="72"/>
      <c r="D71" s="107" t="str">
        <f>IF('5. Trigger species (global)'!F69&lt;&gt;"",'5. Trigger species (global)'!F69,"")</f>
        <v/>
      </c>
      <c r="E71" s="72"/>
      <c r="F71" s="72"/>
      <c r="G71" s="72"/>
      <c r="H71" s="103"/>
      <c r="I71" s="72"/>
      <c r="J71" s="72"/>
      <c r="K71" s="103" t="s">
        <v>309</v>
      </c>
      <c r="L71" s="104" t="s">
        <v>388</v>
      </c>
      <c r="M71" s="105"/>
      <c r="O71" s="105"/>
      <c r="X71" s="71">
        <f>IF(L71=lookups!$G$39,1,0)</f>
        <v>1</v>
      </c>
      <c r="Y71" s="71">
        <f>IF(K71=lookups!$F$3,1,0)</f>
        <v>0</v>
      </c>
      <c r="Z71" s="71">
        <f>IF(L71=lookups!$G$40,1,0)</f>
        <v>0</v>
      </c>
      <c r="AA71" s="71">
        <f>IF(M71=lookups!$F$3,1,0)</f>
        <v>0</v>
      </c>
    </row>
    <row r="72" spans="1:27" ht="15.75" thickBot="1" x14ac:dyDescent="0.3">
      <c r="A72" s="107" t="str">
        <f>IF('5. Trigger species (global)'!A70&lt;&gt;"",'5. Trigger species (global)'!A70,"")</f>
        <v/>
      </c>
      <c r="B72" s="107" t="str">
        <f>IF('5. Trigger species (global)'!B70&lt;&gt;"",'5. Trigger species (global)'!B70,"")</f>
        <v/>
      </c>
      <c r="C72" s="72"/>
      <c r="D72" s="107" t="str">
        <f>IF('5. Trigger species (global)'!F70&lt;&gt;"",'5. Trigger species (global)'!F70,"")</f>
        <v/>
      </c>
      <c r="E72" s="72"/>
      <c r="F72" s="72"/>
      <c r="G72" s="72"/>
      <c r="H72" s="103"/>
      <c r="I72" s="72"/>
      <c r="J72" s="72"/>
      <c r="K72" s="103" t="s">
        <v>309</v>
      </c>
      <c r="L72" s="104" t="s">
        <v>388</v>
      </c>
      <c r="M72" s="105"/>
      <c r="O72" s="105"/>
      <c r="X72" s="71">
        <f>IF(L72=lookups!$G$39,1,0)</f>
        <v>1</v>
      </c>
      <c r="Y72" s="71">
        <f>IF(K72=lookups!$F$3,1,0)</f>
        <v>0</v>
      </c>
      <c r="Z72" s="71">
        <f>IF(L72=lookups!$G$40,1,0)</f>
        <v>0</v>
      </c>
      <c r="AA72" s="71">
        <f>IF(M72=lookups!$F$3,1,0)</f>
        <v>0</v>
      </c>
    </row>
    <row r="73" spans="1:27" ht="15.75" thickBot="1" x14ac:dyDescent="0.3">
      <c r="A73" s="107" t="str">
        <f>IF('5. Trigger species (global)'!A71&lt;&gt;"",'5. Trigger species (global)'!A71,"")</f>
        <v/>
      </c>
      <c r="B73" s="107" t="str">
        <f>IF('5. Trigger species (global)'!B71&lt;&gt;"",'5. Trigger species (global)'!B71,"")</f>
        <v/>
      </c>
      <c r="C73" s="72"/>
      <c r="D73" s="107" t="str">
        <f>IF('5. Trigger species (global)'!F71&lt;&gt;"",'5. Trigger species (global)'!F71,"")</f>
        <v/>
      </c>
      <c r="E73" s="72"/>
      <c r="F73" s="72"/>
      <c r="G73" s="72"/>
      <c r="H73" s="103"/>
      <c r="I73" s="72"/>
      <c r="J73" s="72"/>
      <c r="K73" s="103" t="s">
        <v>309</v>
      </c>
      <c r="L73" s="104" t="s">
        <v>388</v>
      </c>
      <c r="M73" s="105"/>
      <c r="O73" s="105"/>
      <c r="X73" s="71">
        <f>IF(L73=lookups!$G$39,1,0)</f>
        <v>1</v>
      </c>
      <c r="Y73" s="71">
        <f>IF(K73=lookups!$F$3,1,0)</f>
        <v>0</v>
      </c>
      <c r="Z73" s="71">
        <f>IF(L73=lookups!$G$40,1,0)</f>
        <v>0</v>
      </c>
      <c r="AA73" s="71">
        <f>IF(M73=lookups!$F$3,1,0)</f>
        <v>0</v>
      </c>
    </row>
    <row r="74" spans="1:27" ht="15.75" thickBot="1" x14ac:dyDescent="0.3">
      <c r="A74" s="107" t="str">
        <f>IF('5. Trigger species (global)'!A72&lt;&gt;"",'5. Trigger species (global)'!A72,"")</f>
        <v/>
      </c>
      <c r="B74" s="107" t="str">
        <f>IF('5. Trigger species (global)'!B72&lt;&gt;"",'5. Trigger species (global)'!B72,"")</f>
        <v/>
      </c>
      <c r="C74" s="72"/>
      <c r="D74" s="107" t="str">
        <f>IF('5. Trigger species (global)'!F72&lt;&gt;"",'5. Trigger species (global)'!F72,"")</f>
        <v/>
      </c>
      <c r="E74" s="72"/>
      <c r="F74" s="72"/>
      <c r="G74" s="72"/>
      <c r="H74" s="103"/>
      <c r="I74" s="72"/>
      <c r="J74" s="72"/>
      <c r="K74" s="103" t="s">
        <v>309</v>
      </c>
      <c r="L74" s="104" t="s">
        <v>388</v>
      </c>
      <c r="M74" s="105"/>
      <c r="O74" s="105"/>
      <c r="X74" s="71">
        <f>IF(L74=lookups!$G$39,1,0)</f>
        <v>1</v>
      </c>
      <c r="Y74" s="71">
        <f>IF(K74=lookups!$F$3,1,0)</f>
        <v>0</v>
      </c>
      <c r="Z74" s="71">
        <f>IF(L74=lookups!$G$40,1,0)</f>
        <v>0</v>
      </c>
      <c r="AA74" s="71">
        <f>IF(M74=lookups!$F$3,1,0)</f>
        <v>0</v>
      </c>
    </row>
    <row r="75" spans="1:27" ht="15.75" thickBot="1" x14ac:dyDescent="0.3">
      <c r="A75" s="107" t="str">
        <f>IF('5. Trigger species (global)'!A73&lt;&gt;"",'5. Trigger species (global)'!A73,"")</f>
        <v/>
      </c>
      <c r="B75" s="107" t="str">
        <f>IF('5. Trigger species (global)'!B73&lt;&gt;"",'5. Trigger species (global)'!B73,"")</f>
        <v/>
      </c>
      <c r="C75" s="72"/>
      <c r="D75" s="107" t="str">
        <f>IF('5. Trigger species (global)'!F73&lt;&gt;"",'5. Trigger species (global)'!F73,"")</f>
        <v/>
      </c>
      <c r="E75" s="72"/>
      <c r="F75" s="72"/>
      <c r="G75" s="72"/>
      <c r="H75" s="103"/>
      <c r="I75" s="72"/>
      <c r="J75" s="72"/>
      <c r="K75" s="103" t="s">
        <v>309</v>
      </c>
      <c r="L75" s="104" t="s">
        <v>388</v>
      </c>
      <c r="M75" s="105"/>
      <c r="O75" s="105"/>
      <c r="X75" s="71">
        <f>IF(L75=lookups!$G$39,1,0)</f>
        <v>1</v>
      </c>
      <c r="Y75" s="71">
        <f>IF(K75=lookups!$F$3,1,0)</f>
        <v>0</v>
      </c>
      <c r="Z75" s="71">
        <f>IF(L75=lookups!$G$40,1,0)</f>
        <v>0</v>
      </c>
      <c r="AA75" s="71">
        <f>IF(M75=lookups!$F$3,1,0)</f>
        <v>0</v>
      </c>
    </row>
    <row r="76" spans="1:27" ht="15.75" thickBot="1" x14ac:dyDescent="0.3">
      <c r="A76" s="107" t="str">
        <f>IF('5. Trigger species (global)'!A74&lt;&gt;"",'5. Trigger species (global)'!A74,"")</f>
        <v/>
      </c>
      <c r="B76" s="107" t="str">
        <f>IF('5. Trigger species (global)'!B74&lt;&gt;"",'5. Trigger species (global)'!B74,"")</f>
        <v/>
      </c>
      <c r="C76" s="72"/>
      <c r="D76" s="107" t="str">
        <f>IF('5. Trigger species (global)'!F74&lt;&gt;"",'5. Trigger species (global)'!F74,"")</f>
        <v/>
      </c>
      <c r="E76" s="72"/>
      <c r="F76" s="72"/>
      <c r="G76" s="72"/>
      <c r="H76" s="103"/>
      <c r="I76" s="72"/>
      <c r="J76" s="72"/>
      <c r="K76" s="103" t="s">
        <v>309</v>
      </c>
      <c r="L76" s="104" t="s">
        <v>388</v>
      </c>
      <c r="M76" s="105"/>
      <c r="O76" s="105"/>
      <c r="X76" s="71">
        <f>IF(L76=lookups!$G$39,1,0)</f>
        <v>1</v>
      </c>
      <c r="Y76" s="71">
        <f>IF(K76=lookups!$F$3,1,0)</f>
        <v>0</v>
      </c>
      <c r="Z76" s="71">
        <f>IF(L76=lookups!$G$40,1,0)</f>
        <v>0</v>
      </c>
      <c r="AA76" s="71">
        <f>IF(M76=lookups!$F$3,1,0)</f>
        <v>0</v>
      </c>
    </row>
    <row r="77" spans="1:27" ht="15.75" thickBot="1" x14ac:dyDescent="0.3">
      <c r="A77" s="107" t="str">
        <f>IF('5. Trigger species (global)'!A75&lt;&gt;"",'5. Trigger species (global)'!A75,"")</f>
        <v/>
      </c>
      <c r="B77" s="107" t="str">
        <f>IF('5. Trigger species (global)'!B75&lt;&gt;"",'5. Trigger species (global)'!B75,"")</f>
        <v/>
      </c>
      <c r="C77" s="72"/>
      <c r="D77" s="107" t="str">
        <f>IF('5. Trigger species (global)'!F75&lt;&gt;"",'5. Trigger species (global)'!F75,"")</f>
        <v/>
      </c>
      <c r="E77" s="72"/>
      <c r="F77" s="72"/>
      <c r="G77" s="72"/>
      <c r="H77" s="103"/>
      <c r="I77" s="72"/>
      <c r="J77" s="72"/>
      <c r="K77" s="103" t="s">
        <v>309</v>
      </c>
      <c r="L77" s="104" t="s">
        <v>388</v>
      </c>
      <c r="M77" s="105"/>
      <c r="O77" s="105"/>
      <c r="X77" s="71">
        <f>IF(L77=lookups!$G$39,1,0)</f>
        <v>1</v>
      </c>
      <c r="Y77" s="71">
        <f>IF(K77=lookups!$F$3,1,0)</f>
        <v>0</v>
      </c>
      <c r="Z77" s="71">
        <f>IF(L77=lookups!$G$40,1,0)</f>
        <v>0</v>
      </c>
      <c r="AA77" s="71">
        <f>IF(M77=lookups!$F$3,1,0)</f>
        <v>0</v>
      </c>
    </row>
    <row r="78" spans="1:27" ht="15.75" thickBot="1" x14ac:dyDescent="0.3">
      <c r="A78" s="107" t="str">
        <f>IF('5. Trigger species (global)'!A76&lt;&gt;"",'5. Trigger species (global)'!A76,"")</f>
        <v/>
      </c>
      <c r="B78" s="107" t="str">
        <f>IF('5. Trigger species (global)'!B76&lt;&gt;"",'5. Trigger species (global)'!B76,"")</f>
        <v/>
      </c>
      <c r="C78" s="72"/>
      <c r="D78" s="107" t="str">
        <f>IF('5. Trigger species (global)'!F76&lt;&gt;"",'5. Trigger species (global)'!F76,"")</f>
        <v/>
      </c>
      <c r="E78" s="72"/>
      <c r="F78" s="72"/>
      <c r="G78" s="72"/>
      <c r="H78" s="103"/>
      <c r="I78" s="72"/>
      <c r="J78" s="72"/>
      <c r="K78" s="103" t="s">
        <v>309</v>
      </c>
      <c r="L78" s="104" t="s">
        <v>388</v>
      </c>
      <c r="M78" s="105"/>
      <c r="O78" s="105"/>
      <c r="X78" s="71">
        <f>IF(L78=lookups!$G$39,1,0)</f>
        <v>1</v>
      </c>
      <c r="Y78" s="71">
        <f>IF(K78=lookups!$F$3,1,0)</f>
        <v>0</v>
      </c>
      <c r="Z78" s="71">
        <f>IF(L78=lookups!$G$40,1,0)</f>
        <v>0</v>
      </c>
      <c r="AA78" s="71">
        <f>IF(M78=lookups!$F$3,1,0)</f>
        <v>0</v>
      </c>
    </row>
    <row r="79" spans="1:27" ht="15.75" thickBot="1" x14ac:dyDescent="0.3">
      <c r="A79" s="107" t="str">
        <f>IF('5. Trigger species (global)'!A77&lt;&gt;"",'5. Trigger species (global)'!A77,"")</f>
        <v/>
      </c>
      <c r="B79" s="107" t="str">
        <f>IF('5. Trigger species (global)'!B77&lt;&gt;"",'5. Trigger species (global)'!B77,"")</f>
        <v/>
      </c>
      <c r="C79" s="72"/>
      <c r="D79" s="107" t="str">
        <f>IF('5. Trigger species (global)'!F77&lt;&gt;"",'5. Trigger species (global)'!F77,"")</f>
        <v/>
      </c>
      <c r="E79" s="72"/>
      <c r="F79" s="72"/>
      <c r="G79" s="72"/>
      <c r="H79" s="103"/>
      <c r="I79" s="72"/>
      <c r="J79" s="72"/>
      <c r="K79" s="103" t="s">
        <v>309</v>
      </c>
      <c r="L79" s="104" t="s">
        <v>388</v>
      </c>
      <c r="M79" s="105"/>
      <c r="O79" s="105"/>
      <c r="X79" s="71">
        <f>IF(L79=lookups!$G$39,1,0)</f>
        <v>1</v>
      </c>
      <c r="Y79" s="71">
        <f>IF(K79=lookups!$F$3,1,0)</f>
        <v>0</v>
      </c>
      <c r="Z79" s="71">
        <f>IF(L79=lookups!$G$40,1,0)</f>
        <v>0</v>
      </c>
      <c r="AA79" s="71">
        <f>IF(M79=lookups!$F$3,1,0)</f>
        <v>0</v>
      </c>
    </row>
    <row r="80" spans="1:27" ht="15.75" thickBot="1" x14ac:dyDescent="0.3">
      <c r="A80" s="107" t="str">
        <f>IF('5. Trigger species (global)'!A78&lt;&gt;"",'5. Trigger species (global)'!A78,"")</f>
        <v/>
      </c>
      <c r="B80" s="107" t="str">
        <f>IF('5. Trigger species (global)'!B78&lt;&gt;"",'5. Trigger species (global)'!B78,"")</f>
        <v/>
      </c>
      <c r="C80" s="72"/>
      <c r="D80" s="107" t="str">
        <f>IF('5. Trigger species (global)'!F78&lt;&gt;"",'5. Trigger species (global)'!F78,"")</f>
        <v/>
      </c>
      <c r="E80" s="72"/>
      <c r="F80" s="72"/>
      <c r="G80" s="72"/>
      <c r="H80" s="103"/>
      <c r="I80" s="72"/>
      <c r="J80" s="72"/>
      <c r="K80" s="103" t="s">
        <v>309</v>
      </c>
      <c r="L80" s="104" t="s">
        <v>388</v>
      </c>
      <c r="M80" s="105"/>
      <c r="O80" s="105"/>
      <c r="X80" s="71">
        <f>IF(L80=lookups!$G$39,1,0)</f>
        <v>1</v>
      </c>
      <c r="Y80" s="71">
        <f>IF(K80=lookups!$F$3,1,0)</f>
        <v>0</v>
      </c>
      <c r="Z80" s="71">
        <f>IF(L80=lookups!$G$40,1,0)</f>
        <v>0</v>
      </c>
      <c r="AA80" s="71">
        <f>IF(M80=lookups!$F$3,1,0)</f>
        <v>0</v>
      </c>
    </row>
    <row r="81" spans="1:27" ht="15.75" thickBot="1" x14ac:dyDescent="0.3">
      <c r="A81" s="107" t="str">
        <f>IF('5. Trigger species (global)'!A79&lt;&gt;"",'5. Trigger species (global)'!A79,"")</f>
        <v/>
      </c>
      <c r="B81" s="107" t="str">
        <f>IF('5. Trigger species (global)'!B79&lt;&gt;"",'5. Trigger species (global)'!B79,"")</f>
        <v/>
      </c>
      <c r="C81" s="72"/>
      <c r="D81" s="107" t="str">
        <f>IF('5. Trigger species (global)'!F79&lt;&gt;"",'5. Trigger species (global)'!F79,"")</f>
        <v/>
      </c>
      <c r="E81" s="72"/>
      <c r="F81" s="72"/>
      <c r="G81" s="72"/>
      <c r="H81" s="103"/>
      <c r="I81" s="72"/>
      <c r="J81" s="72"/>
      <c r="K81" s="103" t="s">
        <v>309</v>
      </c>
      <c r="L81" s="104" t="s">
        <v>388</v>
      </c>
      <c r="M81" s="105"/>
      <c r="O81" s="105"/>
      <c r="X81" s="71">
        <f>IF(L81=lookups!$G$39,1,0)</f>
        <v>1</v>
      </c>
      <c r="Y81" s="71">
        <f>IF(K81=lookups!$F$3,1,0)</f>
        <v>0</v>
      </c>
      <c r="Z81" s="71">
        <f>IF(L81=lookups!$G$40,1,0)</f>
        <v>0</v>
      </c>
      <c r="AA81" s="71">
        <f>IF(M81=lookups!$F$3,1,0)</f>
        <v>0</v>
      </c>
    </row>
    <row r="82" spans="1:27" ht="15.75" thickBot="1" x14ac:dyDescent="0.3">
      <c r="A82" s="107" t="str">
        <f>IF('5. Trigger species (global)'!A80&lt;&gt;"",'5. Trigger species (global)'!A80,"")</f>
        <v/>
      </c>
      <c r="B82" s="107" t="str">
        <f>IF('5. Trigger species (global)'!B80&lt;&gt;"",'5. Trigger species (global)'!B80,"")</f>
        <v/>
      </c>
      <c r="C82" s="72"/>
      <c r="D82" s="107" t="str">
        <f>IF('5. Trigger species (global)'!F80&lt;&gt;"",'5. Trigger species (global)'!F80,"")</f>
        <v/>
      </c>
      <c r="E82" s="72"/>
      <c r="F82" s="72"/>
      <c r="G82" s="72"/>
      <c r="H82" s="103"/>
      <c r="I82" s="72"/>
      <c r="J82" s="72"/>
      <c r="K82" s="103" t="s">
        <v>309</v>
      </c>
      <c r="L82" s="104" t="s">
        <v>388</v>
      </c>
      <c r="M82" s="105"/>
      <c r="O82" s="105"/>
      <c r="X82" s="71">
        <f>IF(L82=lookups!$G$39,1,0)</f>
        <v>1</v>
      </c>
      <c r="Y82" s="71">
        <f>IF(K82=lookups!$F$3,1,0)</f>
        <v>0</v>
      </c>
      <c r="Z82" s="71">
        <f>IF(L82=lookups!$G$40,1,0)</f>
        <v>0</v>
      </c>
      <c r="AA82" s="71">
        <f>IF(M82=lookups!$F$3,1,0)</f>
        <v>0</v>
      </c>
    </row>
    <row r="83" spans="1:27" ht="15.75" thickBot="1" x14ac:dyDescent="0.3">
      <c r="A83" s="107" t="str">
        <f>IF('5. Trigger species (global)'!A81&lt;&gt;"",'5. Trigger species (global)'!A81,"")</f>
        <v/>
      </c>
      <c r="B83" s="107" t="str">
        <f>IF('5. Trigger species (global)'!B81&lt;&gt;"",'5. Trigger species (global)'!B81,"")</f>
        <v/>
      </c>
      <c r="C83" s="72"/>
      <c r="D83" s="107" t="str">
        <f>IF('5. Trigger species (global)'!F81&lt;&gt;"",'5. Trigger species (global)'!F81,"")</f>
        <v/>
      </c>
      <c r="E83" s="72"/>
      <c r="F83" s="72"/>
      <c r="G83" s="72"/>
      <c r="H83" s="103"/>
      <c r="I83" s="72"/>
      <c r="J83" s="72"/>
      <c r="K83" s="103" t="s">
        <v>309</v>
      </c>
      <c r="L83" s="104" t="s">
        <v>388</v>
      </c>
      <c r="M83" s="105"/>
      <c r="O83" s="105"/>
      <c r="X83" s="71">
        <f>IF(L83=lookups!$G$39,1,0)</f>
        <v>1</v>
      </c>
      <c r="Y83" s="71">
        <f>IF(K83=lookups!$F$3,1,0)</f>
        <v>0</v>
      </c>
      <c r="Z83" s="71">
        <f>IF(L83=lookups!$G$40,1,0)</f>
        <v>0</v>
      </c>
      <c r="AA83" s="71">
        <f>IF(M83=lookups!$F$3,1,0)</f>
        <v>0</v>
      </c>
    </row>
    <row r="84" spans="1:27" ht="15.75" thickBot="1" x14ac:dyDescent="0.3">
      <c r="A84" s="107" t="str">
        <f>IF('5. Trigger species (global)'!A82&lt;&gt;"",'5. Trigger species (global)'!A82,"")</f>
        <v/>
      </c>
      <c r="B84" s="107" t="str">
        <f>IF('5. Trigger species (global)'!B82&lt;&gt;"",'5. Trigger species (global)'!B82,"")</f>
        <v/>
      </c>
      <c r="C84" s="72"/>
      <c r="D84" s="107" t="str">
        <f>IF('5. Trigger species (global)'!F82&lt;&gt;"",'5. Trigger species (global)'!F82,"")</f>
        <v/>
      </c>
      <c r="E84" s="72"/>
      <c r="F84" s="72"/>
      <c r="G84" s="72"/>
      <c r="H84" s="103"/>
      <c r="I84" s="72"/>
      <c r="J84" s="72"/>
      <c r="K84" s="103" t="s">
        <v>309</v>
      </c>
      <c r="L84" s="104" t="s">
        <v>388</v>
      </c>
      <c r="M84" s="105"/>
      <c r="O84" s="105"/>
      <c r="X84" s="71">
        <f>IF(L84=lookups!$G$39,1,0)</f>
        <v>1</v>
      </c>
      <c r="Y84" s="71">
        <f>IF(K84=lookups!$F$3,1,0)</f>
        <v>0</v>
      </c>
      <c r="Z84" s="71">
        <f>IF(L84=lookups!$G$40,1,0)</f>
        <v>0</v>
      </c>
      <c r="AA84" s="71">
        <f>IF(M84=lookups!$F$3,1,0)</f>
        <v>0</v>
      </c>
    </row>
    <row r="85" spans="1:27" ht="15.75" thickBot="1" x14ac:dyDescent="0.3">
      <c r="A85" s="107" t="str">
        <f>IF('5. Trigger species (global)'!A83&lt;&gt;"",'5. Trigger species (global)'!A83,"")</f>
        <v/>
      </c>
      <c r="B85" s="107" t="str">
        <f>IF('5. Trigger species (global)'!B83&lt;&gt;"",'5. Trigger species (global)'!B83,"")</f>
        <v/>
      </c>
      <c r="C85" s="72"/>
      <c r="D85" s="107" t="str">
        <f>IF('5. Trigger species (global)'!F83&lt;&gt;"",'5. Trigger species (global)'!F83,"")</f>
        <v/>
      </c>
      <c r="E85" s="72"/>
      <c r="F85" s="72"/>
      <c r="G85" s="72"/>
      <c r="H85" s="103"/>
      <c r="I85" s="72"/>
      <c r="J85" s="72"/>
      <c r="K85" s="103" t="s">
        <v>309</v>
      </c>
      <c r="L85" s="104" t="s">
        <v>388</v>
      </c>
      <c r="M85" s="105"/>
      <c r="O85" s="105"/>
      <c r="X85" s="71">
        <f>IF(L85=lookups!$G$39,1,0)</f>
        <v>1</v>
      </c>
      <c r="Y85" s="71">
        <f>IF(K85=lookups!$F$3,1,0)</f>
        <v>0</v>
      </c>
      <c r="Z85" s="71">
        <f>IF(L85=lookups!$G$40,1,0)</f>
        <v>0</v>
      </c>
      <c r="AA85" s="71">
        <f>IF(M85=lookups!$F$3,1,0)</f>
        <v>0</v>
      </c>
    </row>
    <row r="86" spans="1:27" ht="15.75" thickBot="1" x14ac:dyDescent="0.3">
      <c r="A86" s="107" t="str">
        <f>IF('5. Trigger species (global)'!A84&lt;&gt;"",'5. Trigger species (global)'!A84,"")</f>
        <v/>
      </c>
      <c r="B86" s="107" t="str">
        <f>IF('5. Trigger species (global)'!B84&lt;&gt;"",'5. Trigger species (global)'!B84,"")</f>
        <v/>
      </c>
      <c r="C86" s="72"/>
      <c r="D86" s="107" t="str">
        <f>IF('5. Trigger species (global)'!F84&lt;&gt;"",'5. Trigger species (global)'!F84,"")</f>
        <v/>
      </c>
      <c r="E86" s="72"/>
      <c r="F86" s="72"/>
      <c r="G86" s="72"/>
      <c r="H86" s="103"/>
      <c r="I86" s="72"/>
      <c r="J86" s="72"/>
      <c r="K86" s="103" t="s">
        <v>309</v>
      </c>
      <c r="L86" s="104" t="s">
        <v>388</v>
      </c>
      <c r="M86" s="105"/>
      <c r="O86" s="105"/>
      <c r="X86" s="71">
        <f>IF(L86=lookups!$G$39,1,0)</f>
        <v>1</v>
      </c>
      <c r="Y86" s="71">
        <f>IF(K86=lookups!$F$3,1,0)</f>
        <v>0</v>
      </c>
      <c r="Z86" s="71">
        <f>IF(L86=lookups!$G$40,1,0)</f>
        <v>0</v>
      </c>
      <c r="AA86" s="71">
        <f>IF(M86=lookups!$F$3,1,0)</f>
        <v>0</v>
      </c>
    </row>
    <row r="87" spans="1:27" ht="15.75" thickBot="1" x14ac:dyDescent="0.3">
      <c r="A87" s="107" t="str">
        <f>IF('5. Trigger species (global)'!A85&lt;&gt;"",'5. Trigger species (global)'!A85,"")</f>
        <v/>
      </c>
      <c r="B87" s="107" t="str">
        <f>IF('5. Trigger species (global)'!B85&lt;&gt;"",'5. Trigger species (global)'!B85,"")</f>
        <v/>
      </c>
      <c r="C87" s="72"/>
      <c r="D87" s="107" t="str">
        <f>IF('5. Trigger species (global)'!F85&lt;&gt;"",'5. Trigger species (global)'!F85,"")</f>
        <v/>
      </c>
      <c r="E87" s="72"/>
      <c r="F87" s="72"/>
      <c r="G87" s="72"/>
      <c r="H87" s="103"/>
      <c r="I87" s="72"/>
      <c r="J87" s="72"/>
      <c r="K87" s="103" t="s">
        <v>309</v>
      </c>
      <c r="L87" s="104" t="s">
        <v>388</v>
      </c>
      <c r="M87" s="105"/>
      <c r="O87" s="105"/>
      <c r="X87" s="71">
        <f>IF(L87=lookups!$G$39,1,0)</f>
        <v>1</v>
      </c>
      <c r="Y87" s="71">
        <f>IF(K87=lookups!$F$3,1,0)</f>
        <v>0</v>
      </c>
      <c r="Z87" s="71">
        <f>IF(L87=lookups!$G$40,1,0)</f>
        <v>0</v>
      </c>
      <c r="AA87" s="71">
        <f>IF(M87=lookups!$F$3,1,0)</f>
        <v>0</v>
      </c>
    </row>
    <row r="88" spans="1:27" ht="15.75" thickBot="1" x14ac:dyDescent="0.3">
      <c r="A88" s="107" t="str">
        <f>IF('5. Trigger species (global)'!A86&lt;&gt;"",'5. Trigger species (global)'!A86,"")</f>
        <v/>
      </c>
      <c r="B88" s="107" t="str">
        <f>IF('5. Trigger species (global)'!B86&lt;&gt;"",'5. Trigger species (global)'!B86,"")</f>
        <v/>
      </c>
      <c r="C88" s="72"/>
      <c r="D88" s="107" t="str">
        <f>IF('5. Trigger species (global)'!F86&lt;&gt;"",'5. Trigger species (global)'!F86,"")</f>
        <v/>
      </c>
      <c r="E88" s="72"/>
      <c r="F88" s="72"/>
      <c r="G88" s="72"/>
      <c r="H88" s="103"/>
      <c r="I88" s="72"/>
      <c r="J88" s="72"/>
      <c r="K88" s="103" t="s">
        <v>309</v>
      </c>
      <c r="L88" s="104" t="s">
        <v>388</v>
      </c>
      <c r="M88" s="105"/>
      <c r="O88" s="105"/>
      <c r="X88" s="71">
        <f>IF(L88=lookups!$G$39,1,0)</f>
        <v>1</v>
      </c>
      <c r="Y88" s="71">
        <f>IF(K88=lookups!$F$3,1,0)</f>
        <v>0</v>
      </c>
      <c r="Z88" s="71">
        <f>IF(L88=lookups!$G$40,1,0)</f>
        <v>0</v>
      </c>
      <c r="AA88" s="71">
        <f>IF(M88=lookups!$F$3,1,0)</f>
        <v>0</v>
      </c>
    </row>
    <row r="89" spans="1:27" ht="15.75" thickBot="1" x14ac:dyDescent="0.3">
      <c r="A89" s="107" t="str">
        <f>IF('5. Trigger species (global)'!A87&lt;&gt;"",'5. Trigger species (global)'!A87,"")</f>
        <v/>
      </c>
      <c r="B89" s="107" t="str">
        <f>IF('5. Trigger species (global)'!B87&lt;&gt;"",'5. Trigger species (global)'!B87,"")</f>
        <v/>
      </c>
      <c r="C89" s="72"/>
      <c r="D89" s="107" t="str">
        <f>IF('5. Trigger species (global)'!F87&lt;&gt;"",'5. Trigger species (global)'!F87,"")</f>
        <v/>
      </c>
      <c r="E89" s="72"/>
      <c r="F89" s="72"/>
      <c r="G89" s="72"/>
      <c r="H89" s="103"/>
      <c r="I89" s="72"/>
      <c r="J89" s="72"/>
      <c r="K89" s="103" t="s">
        <v>309</v>
      </c>
      <c r="L89" s="104" t="s">
        <v>388</v>
      </c>
      <c r="M89" s="105"/>
      <c r="O89" s="105"/>
      <c r="X89" s="71">
        <f>IF(L89=lookups!$G$39,1,0)</f>
        <v>1</v>
      </c>
      <c r="Y89" s="71">
        <f>IF(K89=lookups!$F$3,1,0)</f>
        <v>0</v>
      </c>
      <c r="Z89" s="71">
        <f>IF(L89=lookups!$G$40,1,0)</f>
        <v>0</v>
      </c>
      <c r="AA89" s="71">
        <f>IF(M89=lookups!$F$3,1,0)</f>
        <v>0</v>
      </c>
    </row>
    <row r="90" spans="1:27" ht="15.75" thickBot="1" x14ac:dyDescent="0.3">
      <c r="A90" s="107" t="str">
        <f>IF('5. Trigger species (global)'!A88&lt;&gt;"",'5. Trigger species (global)'!A88,"")</f>
        <v/>
      </c>
      <c r="B90" s="107" t="str">
        <f>IF('5. Trigger species (global)'!B88&lt;&gt;"",'5. Trigger species (global)'!B88,"")</f>
        <v/>
      </c>
      <c r="C90" s="72"/>
      <c r="D90" s="107" t="str">
        <f>IF('5. Trigger species (global)'!F88&lt;&gt;"",'5. Trigger species (global)'!F88,"")</f>
        <v/>
      </c>
      <c r="E90" s="72"/>
      <c r="F90" s="72"/>
      <c r="G90" s="72"/>
      <c r="H90" s="103"/>
      <c r="I90" s="72"/>
      <c r="J90" s="72"/>
      <c r="K90" s="103" t="s">
        <v>309</v>
      </c>
      <c r="L90" s="104" t="s">
        <v>388</v>
      </c>
      <c r="M90" s="105"/>
      <c r="O90" s="105"/>
      <c r="X90" s="71">
        <f>IF(L90=lookups!$G$39,1,0)</f>
        <v>1</v>
      </c>
      <c r="Y90" s="71">
        <f>IF(K90=lookups!$F$3,1,0)</f>
        <v>0</v>
      </c>
      <c r="Z90" s="71">
        <f>IF(L90=lookups!$G$40,1,0)</f>
        <v>0</v>
      </c>
      <c r="AA90" s="71">
        <f>IF(M90=lookups!$F$3,1,0)</f>
        <v>0</v>
      </c>
    </row>
    <row r="91" spans="1:27" ht="15.75" thickBot="1" x14ac:dyDescent="0.3">
      <c r="A91" s="107" t="str">
        <f>IF('5. Trigger species (global)'!A89&lt;&gt;"",'5. Trigger species (global)'!A89,"")</f>
        <v/>
      </c>
      <c r="B91" s="107" t="str">
        <f>IF('5. Trigger species (global)'!B89&lt;&gt;"",'5. Trigger species (global)'!B89,"")</f>
        <v/>
      </c>
      <c r="C91" s="72"/>
      <c r="D91" s="107" t="str">
        <f>IF('5. Trigger species (global)'!F89&lt;&gt;"",'5. Trigger species (global)'!F89,"")</f>
        <v/>
      </c>
      <c r="E91" s="72"/>
      <c r="F91" s="72"/>
      <c r="G91" s="72"/>
      <c r="H91" s="103"/>
      <c r="I91" s="72"/>
      <c r="J91" s="72"/>
      <c r="K91" s="103" t="s">
        <v>309</v>
      </c>
      <c r="L91" s="104" t="s">
        <v>388</v>
      </c>
      <c r="M91" s="105"/>
      <c r="O91" s="105"/>
      <c r="X91" s="71">
        <f>IF(L91=lookups!$G$39,1,0)</f>
        <v>1</v>
      </c>
      <c r="Y91" s="71">
        <f>IF(K91=lookups!$F$3,1,0)</f>
        <v>0</v>
      </c>
      <c r="Z91" s="71">
        <f>IF(L91=lookups!$G$40,1,0)</f>
        <v>0</v>
      </c>
      <c r="AA91" s="71">
        <f>IF(M91=lookups!$F$3,1,0)</f>
        <v>0</v>
      </c>
    </row>
    <row r="92" spans="1:27" ht="15.75" thickBot="1" x14ac:dyDescent="0.3">
      <c r="A92" s="107" t="str">
        <f>IF('5. Trigger species (global)'!A90&lt;&gt;"",'5. Trigger species (global)'!A90,"")</f>
        <v/>
      </c>
      <c r="B92" s="107" t="str">
        <f>IF('5. Trigger species (global)'!B90&lt;&gt;"",'5. Trigger species (global)'!B90,"")</f>
        <v/>
      </c>
      <c r="C92" s="72"/>
      <c r="D92" s="107" t="str">
        <f>IF('5. Trigger species (global)'!F90&lt;&gt;"",'5. Trigger species (global)'!F90,"")</f>
        <v/>
      </c>
      <c r="E92" s="72"/>
      <c r="F92" s="72"/>
      <c r="G92" s="72"/>
      <c r="H92" s="103"/>
      <c r="I92" s="72"/>
      <c r="J92" s="72"/>
      <c r="K92" s="103" t="s">
        <v>309</v>
      </c>
      <c r="L92" s="104" t="s">
        <v>388</v>
      </c>
      <c r="M92" s="105"/>
      <c r="O92" s="105"/>
      <c r="X92" s="71">
        <f>IF(L92=lookups!$G$39,1,0)</f>
        <v>1</v>
      </c>
      <c r="Y92" s="71">
        <f>IF(K92=lookups!$F$3,1,0)</f>
        <v>0</v>
      </c>
      <c r="Z92" s="71">
        <f>IF(L92=lookups!$G$40,1,0)</f>
        <v>0</v>
      </c>
      <c r="AA92" s="71">
        <f>IF(M92=lookups!$F$3,1,0)</f>
        <v>0</v>
      </c>
    </row>
    <row r="93" spans="1:27" ht="15.75" thickBot="1" x14ac:dyDescent="0.3">
      <c r="A93" s="107" t="str">
        <f>IF('5. Trigger species (global)'!A91&lt;&gt;"",'5. Trigger species (global)'!A91,"")</f>
        <v/>
      </c>
      <c r="B93" s="107" t="str">
        <f>IF('5. Trigger species (global)'!B91&lt;&gt;"",'5. Trigger species (global)'!B91,"")</f>
        <v/>
      </c>
      <c r="C93" s="72"/>
      <c r="D93" s="107" t="str">
        <f>IF('5. Trigger species (global)'!F91&lt;&gt;"",'5. Trigger species (global)'!F91,"")</f>
        <v/>
      </c>
      <c r="E93" s="72"/>
      <c r="F93" s="72"/>
      <c r="G93" s="72"/>
      <c r="H93" s="103"/>
      <c r="I93" s="72"/>
      <c r="J93" s="72"/>
      <c r="K93" s="103" t="s">
        <v>309</v>
      </c>
      <c r="L93" s="104" t="s">
        <v>388</v>
      </c>
      <c r="M93" s="105"/>
      <c r="O93" s="105"/>
      <c r="X93" s="71">
        <f>IF(L93=lookups!$G$39,1,0)</f>
        <v>1</v>
      </c>
      <c r="Y93" s="71">
        <f>IF(K93=lookups!$F$3,1,0)</f>
        <v>0</v>
      </c>
      <c r="Z93" s="71">
        <f>IF(L93=lookups!$G$40,1,0)</f>
        <v>0</v>
      </c>
      <c r="AA93" s="71">
        <f>IF(M93=lookups!$F$3,1,0)</f>
        <v>0</v>
      </c>
    </row>
    <row r="94" spans="1:27" ht="15.75" thickBot="1" x14ac:dyDescent="0.3">
      <c r="A94" s="107" t="str">
        <f>IF('5. Trigger species (global)'!A92&lt;&gt;"",'5. Trigger species (global)'!A92,"")</f>
        <v/>
      </c>
      <c r="B94" s="107" t="str">
        <f>IF('5. Trigger species (global)'!B92&lt;&gt;"",'5. Trigger species (global)'!B92,"")</f>
        <v/>
      </c>
      <c r="C94" s="72"/>
      <c r="D94" s="107" t="str">
        <f>IF('5. Trigger species (global)'!F92&lt;&gt;"",'5. Trigger species (global)'!F92,"")</f>
        <v/>
      </c>
      <c r="E94" s="72"/>
      <c r="F94" s="72"/>
      <c r="G94" s="72"/>
      <c r="H94" s="103"/>
      <c r="I94" s="72"/>
      <c r="J94" s="72"/>
      <c r="K94" s="103" t="s">
        <v>309</v>
      </c>
      <c r="L94" s="104" t="s">
        <v>388</v>
      </c>
      <c r="M94" s="105"/>
      <c r="O94" s="105"/>
      <c r="X94" s="71">
        <f>IF(L94=lookups!$G$39,1,0)</f>
        <v>1</v>
      </c>
      <c r="Y94" s="71">
        <f>IF(K94=lookups!$F$3,1,0)</f>
        <v>0</v>
      </c>
      <c r="Z94" s="71">
        <f>IF(L94=lookups!$G$40,1,0)</f>
        <v>0</v>
      </c>
      <c r="AA94" s="71">
        <f>IF(M94=lookups!$F$3,1,0)</f>
        <v>0</v>
      </c>
    </row>
    <row r="95" spans="1:27" ht="15.75" thickBot="1" x14ac:dyDescent="0.3">
      <c r="A95" s="107" t="str">
        <f>IF('5. Trigger species (global)'!A93&lt;&gt;"",'5. Trigger species (global)'!A93,"")</f>
        <v/>
      </c>
      <c r="B95" s="107" t="str">
        <f>IF('5. Trigger species (global)'!B93&lt;&gt;"",'5. Trigger species (global)'!B93,"")</f>
        <v/>
      </c>
      <c r="C95" s="72"/>
      <c r="D95" s="107" t="str">
        <f>IF('5. Trigger species (global)'!F93&lt;&gt;"",'5. Trigger species (global)'!F93,"")</f>
        <v/>
      </c>
      <c r="E95" s="72"/>
      <c r="F95" s="72"/>
      <c r="G95" s="72"/>
      <c r="H95" s="103"/>
      <c r="I95" s="72"/>
      <c r="J95" s="72"/>
      <c r="K95" s="103" t="s">
        <v>309</v>
      </c>
      <c r="L95" s="104" t="s">
        <v>388</v>
      </c>
      <c r="M95" s="105"/>
      <c r="O95" s="105"/>
      <c r="X95" s="71">
        <f>IF(L95=lookups!$G$39,1,0)</f>
        <v>1</v>
      </c>
      <c r="Y95" s="71">
        <f>IF(K95=lookups!$F$3,1,0)</f>
        <v>0</v>
      </c>
      <c r="Z95" s="71">
        <f>IF(L95=lookups!$G$40,1,0)</f>
        <v>0</v>
      </c>
      <c r="AA95" s="71">
        <f>IF(M95=lookups!$F$3,1,0)</f>
        <v>0</v>
      </c>
    </row>
    <row r="96" spans="1:27" ht="15.75" thickBot="1" x14ac:dyDescent="0.3">
      <c r="A96" s="107" t="str">
        <f>IF('5. Trigger species (global)'!A94&lt;&gt;"",'5. Trigger species (global)'!A94,"")</f>
        <v/>
      </c>
      <c r="B96" s="107" t="str">
        <f>IF('5. Trigger species (global)'!B94&lt;&gt;"",'5. Trigger species (global)'!B94,"")</f>
        <v/>
      </c>
      <c r="C96" s="72"/>
      <c r="D96" s="107" t="str">
        <f>IF('5. Trigger species (global)'!F94&lt;&gt;"",'5. Trigger species (global)'!F94,"")</f>
        <v/>
      </c>
      <c r="E96" s="72"/>
      <c r="F96" s="72"/>
      <c r="G96" s="72"/>
      <c r="H96" s="103"/>
      <c r="I96" s="72"/>
      <c r="J96" s="72"/>
      <c r="K96" s="103" t="s">
        <v>309</v>
      </c>
      <c r="L96" s="104" t="s">
        <v>388</v>
      </c>
      <c r="M96" s="105"/>
      <c r="O96" s="105"/>
      <c r="X96" s="71">
        <f>IF(L96=lookups!$G$39,1,0)</f>
        <v>1</v>
      </c>
      <c r="Y96" s="71">
        <f>IF(K96=lookups!$F$3,1,0)</f>
        <v>0</v>
      </c>
      <c r="Z96" s="71">
        <f>IF(L96=lookups!$G$40,1,0)</f>
        <v>0</v>
      </c>
      <c r="AA96" s="71">
        <f>IF(M96=lookups!$F$3,1,0)</f>
        <v>0</v>
      </c>
    </row>
    <row r="97" spans="1:27" ht="15.75" thickBot="1" x14ac:dyDescent="0.3">
      <c r="A97" s="107" t="str">
        <f>IF('5. Trigger species (global)'!A95&lt;&gt;"",'5. Trigger species (global)'!A95,"")</f>
        <v/>
      </c>
      <c r="B97" s="107" t="str">
        <f>IF('5. Trigger species (global)'!B95&lt;&gt;"",'5. Trigger species (global)'!B95,"")</f>
        <v/>
      </c>
      <c r="C97" s="72"/>
      <c r="D97" s="107" t="str">
        <f>IF('5. Trigger species (global)'!F95&lt;&gt;"",'5. Trigger species (global)'!F95,"")</f>
        <v/>
      </c>
      <c r="E97" s="72"/>
      <c r="F97" s="72"/>
      <c r="G97" s="72"/>
      <c r="H97" s="103"/>
      <c r="I97" s="72"/>
      <c r="J97" s="72"/>
      <c r="K97" s="103" t="s">
        <v>309</v>
      </c>
      <c r="L97" s="104" t="s">
        <v>388</v>
      </c>
      <c r="M97" s="105"/>
      <c r="O97" s="105"/>
      <c r="X97" s="71">
        <f>IF(L97=lookups!$G$39,1,0)</f>
        <v>1</v>
      </c>
      <c r="Y97" s="71">
        <f>IF(K97=lookups!$F$3,1,0)</f>
        <v>0</v>
      </c>
      <c r="Z97" s="71">
        <f>IF(L97=lookups!$G$40,1,0)</f>
        <v>0</v>
      </c>
      <c r="AA97" s="71">
        <f>IF(M97=lookups!$F$3,1,0)</f>
        <v>0</v>
      </c>
    </row>
    <row r="98" spans="1:27" ht="15.75" thickBot="1" x14ac:dyDescent="0.3">
      <c r="A98" s="107" t="str">
        <f>IF('5. Trigger species (global)'!A96&lt;&gt;"",'5. Trigger species (global)'!A96,"")</f>
        <v/>
      </c>
      <c r="B98" s="107" t="str">
        <f>IF('5. Trigger species (global)'!B96&lt;&gt;"",'5. Trigger species (global)'!B96,"")</f>
        <v/>
      </c>
      <c r="C98" s="72"/>
      <c r="D98" s="107" t="str">
        <f>IF('5. Trigger species (global)'!F96&lt;&gt;"",'5. Trigger species (global)'!F96,"")</f>
        <v/>
      </c>
      <c r="E98" s="72"/>
      <c r="F98" s="72"/>
      <c r="G98" s="72"/>
      <c r="H98" s="103"/>
      <c r="I98" s="72"/>
      <c r="J98" s="72"/>
      <c r="K98" s="103" t="s">
        <v>309</v>
      </c>
      <c r="L98" s="104" t="s">
        <v>388</v>
      </c>
      <c r="M98" s="105"/>
      <c r="O98" s="105"/>
      <c r="X98" s="71">
        <f>IF(L98=lookups!$G$39,1,0)</f>
        <v>1</v>
      </c>
      <c r="Y98" s="71">
        <f>IF(K98=lookups!$F$3,1,0)</f>
        <v>0</v>
      </c>
      <c r="Z98" s="71">
        <f>IF(L98=lookups!$G$40,1,0)</f>
        <v>0</v>
      </c>
      <c r="AA98" s="71">
        <f>IF(M98=lookups!$F$3,1,0)</f>
        <v>0</v>
      </c>
    </row>
    <row r="99" spans="1:27" ht="15.75" thickBot="1" x14ac:dyDescent="0.3">
      <c r="A99" s="107" t="str">
        <f>IF('5. Trigger species (global)'!A97&lt;&gt;"",'5. Trigger species (global)'!A97,"")</f>
        <v/>
      </c>
      <c r="B99" s="107" t="str">
        <f>IF('5. Trigger species (global)'!B97&lt;&gt;"",'5. Trigger species (global)'!B97,"")</f>
        <v/>
      </c>
      <c r="C99" s="72"/>
      <c r="D99" s="107" t="str">
        <f>IF('5. Trigger species (global)'!F97&lt;&gt;"",'5. Trigger species (global)'!F97,"")</f>
        <v/>
      </c>
      <c r="E99" s="72"/>
      <c r="F99" s="72"/>
      <c r="G99" s="72"/>
      <c r="H99" s="103"/>
      <c r="I99" s="72"/>
      <c r="J99" s="72"/>
      <c r="K99" s="103" t="s">
        <v>309</v>
      </c>
      <c r="L99" s="104" t="s">
        <v>388</v>
      </c>
      <c r="M99" s="105"/>
      <c r="O99" s="105"/>
      <c r="X99" s="71">
        <f>IF(L99=lookups!$G$39,1,0)</f>
        <v>1</v>
      </c>
      <c r="Y99" s="71">
        <f>IF(K99=lookups!$F$3,1,0)</f>
        <v>0</v>
      </c>
      <c r="Z99" s="71">
        <f>IF(L99=lookups!$G$40,1,0)</f>
        <v>0</v>
      </c>
      <c r="AA99" s="71">
        <f>IF(M99=lookups!$F$3,1,0)</f>
        <v>0</v>
      </c>
    </row>
    <row r="100" spans="1:27" ht="15.75" thickBot="1" x14ac:dyDescent="0.3">
      <c r="A100" s="107" t="str">
        <f>IF('5. Trigger species (global)'!A98&lt;&gt;"",'5. Trigger species (global)'!A98,"")</f>
        <v/>
      </c>
      <c r="B100" s="107" t="str">
        <f>IF('5. Trigger species (global)'!B98&lt;&gt;"",'5. Trigger species (global)'!B98,"")</f>
        <v/>
      </c>
      <c r="C100" s="72"/>
      <c r="D100" s="107" t="str">
        <f>IF('5. Trigger species (global)'!F98&lt;&gt;"",'5. Trigger species (global)'!F98,"")</f>
        <v/>
      </c>
      <c r="E100" s="72"/>
      <c r="F100" s="72"/>
      <c r="G100" s="72"/>
      <c r="H100" s="103"/>
      <c r="I100" s="72"/>
      <c r="J100" s="72"/>
      <c r="K100" s="103" t="s">
        <v>309</v>
      </c>
      <c r="L100" s="104" t="s">
        <v>388</v>
      </c>
      <c r="M100" s="105"/>
      <c r="O100" s="105"/>
      <c r="X100" s="71">
        <f>IF(L100=lookups!$G$39,1,0)</f>
        <v>1</v>
      </c>
      <c r="Y100" s="71">
        <f>IF(K100=lookups!$F$3,1,0)</f>
        <v>0</v>
      </c>
      <c r="Z100" s="71">
        <f>IF(L100=lookups!$G$40,1,0)</f>
        <v>0</v>
      </c>
      <c r="AA100" s="71">
        <f>IF(M100=lookups!$F$3,1,0)</f>
        <v>0</v>
      </c>
    </row>
    <row r="101" spans="1:27" ht="15.75" thickBot="1" x14ac:dyDescent="0.3">
      <c r="A101" s="107" t="str">
        <f>IF('5. Trigger species (global)'!A99&lt;&gt;"",'5. Trigger species (global)'!A99,"")</f>
        <v/>
      </c>
      <c r="B101" s="107" t="str">
        <f>IF('5. Trigger species (global)'!B99&lt;&gt;"",'5. Trigger species (global)'!B99,"")</f>
        <v/>
      </c>
      <c r="C101" s="72"/>
      <c r="D101" s="107" t="str">
        <f>IF('5. Trigger species (global)'!F99&lt;&gt;"",'5. Trigger species (global)'!F99,"")</f>
        <v/>
      </c>
      <c r="E101" s="72"/>
      <c r="F101" s="72"/>
      <c r="G101" s="72"/>
      <c r="H101" s="103"/>
      <c r="I101" s="72"/>
      <c r="J101" s="72"/>
      <c r="K101" s="103" t="s">
        <v>309</v>
      </c>
      <c r="L101" s="104" t="s">
        <v>388</v>
      </c>
      <c r="M101" s="105"/>
      <c r="O101" s="105"/>
      <c r="X101" s="71">
        <f>IF(L101=lookups!$G$39,1,0)</f>
        <v>1</v>
      </c>
      <c r="Y101" s="71">
        <f>IF(K101=lookups!$F$3,1,0)</f>
        <v>0</v>
      </c>
      <c r="Z101" s="71">
        <f>IF(L101=lookups!$G$40,1,0)</f>
        <v>0</v>
      </c>
      <c r="AA101" s="71">
        <f>IF(M101=lookups!$F$3,1,0)</f>
        <v>0</v>
      </c>
    </row>
    <row r="102" spans="1:27" ht="15.75" thickBot="1" x14ac:dyDescent="0.3">
      <c r="A102" s="107" t="str">
        <f>IF('5. Trigger species (global)'!A100&lt;&gt;"",'5. Trigger species (global)'!A100,"")</f>
        <v/>
      </c>
      <c r="B102" s="107" t="str">
        <f>IF('5. Trigger species (global)'!B100&lt;&gt;"",'5. Trigger species (global)'!B100,"")</f>
        <v/>
      </c>
      <c r="C102" s="72"/>
      <c r="D102" s="107" t="str">
        <f>IF('5. Trigger species (global)'!F100&lt;&gt;"",'5. Trigger species (global)'!F100,"")</f>
        <v/>
      </c>
      <c r="E102" s="72"/>
      <c r="F102" s="72"/>
      <c r="G102" s="72"/>
      <c r="H102" s="103"/>
      <c r="I102" s="72"/>
      <c r="J102" s="72"/>
      <c r="K102" s="103" t="s">
        <v>309</v>
      </c>
      <c r="L102" s="104" t="s">
        <v>388</v>
      </c>
      <c r="M102" s="105"/>
      <c r="O102" s="105"/>
      <c r="X102" s="71">
        <f>IF(L102=lookups!$G$39,1,0)</f>
        <v>1</v>
      </c>
      <c r="Y102" s="71">
        <f>IF(K102=lookups!$F$3,1,0)</f>
        <v>0</v>
      </c>
      <c r="Z102" s="71">
        <f>IF(L102=lookups!$G$40,1,0)</f>
        <v>0</v>
      </c>
      <c r="AA102" s="71">
        <f>IF(M102=lookups!$F$3,1,0)</f>
        <v>0</v>
      </c>
    </row>
    <row r="103" spans="1:27" ht="15.75" thickBot="1" x14ac:dyDescent="0.3">
      <c r="A103" s="107" t="str">
        <f>IF('5. Trigger species (global)'!A101&lt;&gt;"",'5. Trigger species (global)'!A101,"")</f>
        <v/>
      </c>
      <c r="B103" s="107" t="str">
        <f>IF('5. Trigger species (global)'!B101&lt;&gt;"",'5. Trigger species (global)'!B101,"")</f>
        <v/>
      </c>
      <c r="C103" s="72"/>
      <c r="D103" s="107" t="str">
        <f>IF('5. Trigger species (global)'!F101&lt;&gt;"",'5. Trigger species (global)'!F101,"")</f>
        <v/>
      </c>
      <c r="E103" s="72"/>
      <c r="F103" s="72"/>
      <c r="G103" s="72"/>
      <c r="H103" s="103"/>
      <c r="I103" s="72"/>
      <c r="J103" s="72"/>
      <c r="K103" s="103" t="s">
        <v>309</v>
      </c>
      <c r="L103" s="104" t="s">
        <v>388</v>
      </c>
      <c r="M103" s="105"/>
      <c r="O103" s="105"/>
      <c r="X103" s="71">
        <f>IF(L103=lookups!$G$39,1,0)</f>
        <v>1</v>
      </c>
      <c r="Y103" s="71">
        <f>IF(K103=lookups!$F$3,1,0)</f>
        <v>0</v>
      </c>
      <c r="Z103" s="71">
        <f>IF(L103=lookups!$G$40,1,0)</f>
        <v>0</v>
      </c>
      <c r="AA103" s="71">
        <f>IF(M103=lookups!$F$3,1,0)</f>
        <v>0</v>
      </c>
    </row>
    <row r="104" spans="1:27" ht="15.75" thickBot="1" x14ac:dyDescent="0.3">
      <c r="A104" s="107" t="str">
        <f>IF('5. Trigger species (global)'!A102&lt;&gt;"",'5. Trigger species (global)'!A102,"")</f>
        <v/>
      </c>
      <c r="B104" s="107" t="str">
        <f>IF('5. Trigger species (global)'!B102&lt;&gt;"",'5. Trigger species (global)'!B102,"")</f>
        <v/>
      </c>
      <c r="C104" s="72"/>
      <c r="D104" s="107" t="str">
        <f>IF('5. Trigger species (global)'!F102&lt;&gt;"",'5. Trigger species (global)'!F102,"")</f>
        <v/>
      </c>
      <c r="E104" s="72"/>
      <c r="F104" s="72"/>
      <c r="G104" s="72"/>
      <c r="H104" s="103"/>
      <c r="I104" s="72"/>
      <c r="J104" s="72"/>
      <c r="K104" s="103" t="s">
        <v>309</v>
      </c>
      <c r="L104" s="104" t="s">
        <v>388</v>
      </c>
      <c r="M104" s="105"/>
      <c r="O104" s="105"/>
      <c r="X104" s="71">
        <f>IF(L104=lookups!$G$39,1,0)</f>
        <v>1</v>
      </c>
      <c r="Y104" s="71">
        <f>IF(K104=lookups!$F$3,1,0)</f>
        <v>0</v>
      </c>
      <c r="Z104" s="71">
        <f>IF(L104=lookups!$G$40,1,0)</f>
        <v>0</v>
      </c>
      <c r="AA104" s="71">
        <f>IF(M104=lookups!$F$3,1,0)</f>
        <v>0</v>
      </c>
    </row>
    <row r="105" spans="1:27" ht="15.75" thickBot="1" x14ac:dyDescent="0.3">
      <c r="A105" s="107" t="str">
        <f>IF('5. Trigger species (global)'!A103&lt;&gt;"",'5. Trigger species (global)'!A103,"")</f>
        <v/>
      </c>
      <c r="B105" s="107" t="str">
        <f>IF('5. Trigger species (global)'!B103&lt;&gt;"",'5. Trigger species (global)'!B103,"")</f>
        <v/>
      </c>
      <c r="C105" s="72"/>
      <c r="D105" s="107" t="str">
        <f>IF('5. Trigger species (global)'!F103&lt;&gt;"",'5. Trigger species (global)'!F103,"")</f>
        <v/>
      </c>
      <c r="E105" s="72"/>
      <c r="F105" s="72"/>
      <c r="G105" s="72"/>
      <c r="H105" s="103"/>
      <c r="I105" s="72"/>
      <c r="J105" s="72"/>
      <c r="K105" s="103" t="s">
        <v>309</v>
      </c>
      <c r="L105" s="104" t="s">
        <v>388</v>
      </c>
      <c r="M105" s="105"/>
      <c r="O105" s="105"/>
      <c r="X105" s="71">
        <f>IF(L105=lookups!$G$39,1,0)</f>
        <v>1</v>
      </c>
      <c r="Y105" s="71">
        <f>IF(K105=lookups!$F$3,1,0)</f>
        <v>0</v>
      </c>
      <c r="Z105" s="71">
        <f>IF(L105=lookups!$G$40,1,0)</f>
        <v>0</v>
      </c>
      <c r="AA105" s="71">
        <f>IF(M105=lookups!$F$3,1,0)</f>
        <v>0</v>
      </c>
    </row>
    <row r="106" spans="1:27" ht="15.75" thickBot="1" x14ac:dyDescent="0.3">
      <c r="A106" s="107" t="str">
        <f>IF('5. Trigger species (global)'!A104&lt;&gt;"",'5. Trigger species (global)'!A104,"")</f>
        <v/>
      </c>
      <c r="B106" s="107" t="str">
        <f>IF('5. Trigger species (global)'!B104&lt;&gt;"",'5. Trigger species (global)'!B104,"")</f>
        <v/>
      </c>
      <c r="C106" s="72"/>
      <c r="D106" s="107" t="str">
        <f>IF('5. Trigger species (global)'!F104&lt;&gt;"",'5. Trigger species (global)'!F104,"")</f>
        <v/>
      </c>
      <c r="E106" s="72"/>
      <c r="F106" s="72"/>
      <c r="G106" s="72"/>
      <c r="H106" s="103"/>
      <c r="I106" s="72"/>
      <c r="J106" s="72"/>
      <c r="K106" s="103" t="s">
        <v>309</v>
      </c>
      <c r="L106" s="104" t="s">
        <v>388</v>
      </c>
      <c r="M106" s="105"/>
      <c r="O106" s="105"/>
      <c r="X106" s="71">
        <f>IF(L106=lookups!$G$39,1,0)</f>
        <v>1</v>
      </c>
      <c r="Y106" s="71">
        <f>IF(K106=lookups!$F$3,1,0)</f>
        <v>0</v>
      </c>
      <c r="Z106" s="71">
        <f>IF(L106=lookups!$G$40,1,0)</f>
        <v>0</v>
      </c>
      <c r="AA106" s="71">
        <f>IF(M106=lookups!$F$3,1,0)</f>
        <v>0</v>
      </c>
    </row>
    <row r="107" spans="1:27" ht="15.75" thickBot="1" x14ac:dyDescent="0.3">
      <c r="A107" s="107" t="str">
        <f>IF('5. Trigger species (global)'!A105&lt;&gt;"",'5. Trigger species (global)'!A105,"")</f>
        <v/>
      </c>
      <c r="B107" s="107" t="str">
        <f>IF('5. Trigger species (global)'!B105&lt;&gt;"",'5. Trigger species (global)'!B105,"")</f>
        <v/>
      </c>
      <c r="C107" s="72"/>
      <c r="D107" s="107" t="str">
        <f>IF('5. Trigger species (global)'!F105&lt;&gt;"",'5. Trigger species (global)'!F105,"")</f>
        <v/>
      </c>
      <c r="E107" s="72"/>
      <c r="F107" s="72"/>
      <c r="G107" s="72"/>
      <c r="H107" s="103"/>
      <c r="I107" s="72"/>
      <c r="J107" s="72"/>
      <c r="K107" s="103" t="s">
        <v>309</v>
      </c>
      <c r="L107" s="104" t="s">
        <v>388</v>
      </c>
      <c r="M107" s="105"/>
      <c r="O107" s="105"/>
      <c r="X107" s="71">
        <f>IF(L107=lookups!$G$39,1,0)</f>
        <v>1</v>
      </c>
      <c r="Y107" s="71">
        <f>IF(K107=lookups!$F$3,1,0)</f>
        <v>0</v>
      </c>
      <c r="Z107" s="71">
        <f>IF(L107=lookups!$G$40,1,0)</f>
        <v>0</v>
      </c>
      <c r="AA107" s="71">
        <f>IF(M107=lookups!$F$3,1,0)</f>
        <v>0</v>
      </c>
    </row>
  </sheetData>
  <sheetProtection algorithmName="SHA-512" hashValue="qJOywyw1b9FJnC8z4w+oiOZ5xUdd/rHZlOqfyw3tk2V0/4P8m98C/M188dK9O4fp89qUynxXv18eSoOm+tzPoQ==" saltValue="JcSdKoZyiznix6sG7hiH0A==" spinCount="100000" sheet="1" objects="1" scenarios="1" selectLockedCells="1"/>
  <mergeCells count="3">
    <mergeCell ref="E5:G5"/>
    <mergeCell ref="M5:N5"/>
    <mergeCell ref="O5:P5"/>
  </mergeCells>
  <conditionalFormatting sqref="G7:G107">
    <cfRule type="expression" dxfId="17" priority="18">
      <formula>G7&lt;E7</formula>
    </cfRule>
  </conditionalFormatting>
  <dataValidations count="1">
    <dataValidation type="whole" allowBlank="1" showInputMessage="1" showErrorMessage="1" sqref="C7:C107">
      <formula1>0</formula1>
      <formula2>9.99999999999999E+28</formula2>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1" id="{6485249F-7535-45BE-B832-76C23D4C0EE3}">
            <xm:f>$M7=lookups!$F$3</xm:f>
            <x14:dxf>
              <fill>
                <patternFill patternType="none">
                  <bgColor auto="1"/>
                </patternFill>
              </fill>
              <border>
                <left style="thin">
                  <color auto="1"/>
                </left>
                <right style="thin">
                  <color auto="1"/>
                </right>
                <top style="thin">
                  <color auto="1"/>
                </top>
                <bottom style="thin">
                  <color auto="1"/>
                </bottom>
                <vertical/>
                <horizontal/>
              </border>
            </x14:dxf>
          </x14:cfRule>
          <xm:sqref>N7:N107</xm:sqref>
        </x14:conditionalFormatting>
        <x14:conditionalFormatting xmlns:xm="http://schemas.microsoft.com/office/excel/2006/main">
          <x14:cfRule type="expression" priority="26" id="{51A2329F-5AC2-4FA8-9793-4B5C4698810C}">
            <xm:f>$D$7=lookups!$H$9</xm:f>
            <x14:dxf>
              <fill>
                <patternFill>
                  <bgColor theme="9" tint="0.59996337778862885"/>
                </patternFill>
              </fill>
              <border>
                <left style="thin">
                  <color auto="1"/>
                </left>
                <right style="thin">
                  <color auto="1"/>
                </right>
                <top style="thin">
                  <color auto="1"/>
                </top>
                <bottom style="thin">
                  <color auto="1"/>
                </bottom>
                <vertical/>
                <horizontal/>
              </border>
            </x14:dxf>
          </x14:cfRule>
          <xm:sqref>L7:L107</xm:sqref>
        </x14:conditionalFormatting>
        <x14:conditionalFormatting xmlns:xm="http://schemas.microsoft.com/office/excel/2006/main">
          <x14:cfRule type="expression" priority="11" id="{101F1A30-A1D1-4CCC-9040-5F8028A079F8}">
            <xm:f>lookups!$CI1&lt;&gt;0</xm:f>
            <x14:dxf>
              <fill>
                <patternFill>
                  <bgColor rgb="FFFF0000"/>
                </patternFill>
              </fill>
            </x14:dxf>
          </x14:cfRule>
          <xm:sqref>L7:M107</xm:sqref>
        </x14:conditionalFormatting>
        <x14:conditionalFormatting xmlns:xm="http://schemas.microsoft.com/office/excel/2006/main">
          <x14:cfRule type="expression" priority="5" id="{E1FF7BFA-6B41-496A-81A6-3A613BE66CE2}">
            <xm:f>$L7=lookups!$G$40</xm:f>
            <x14:dxf>
              <fill>
                <patternFill>
                  <bgColor theme="9" tint="0.59996337778862885"/>
                </patternFill>
              </fill>
              <border>
                <left style="thin">
                  <color auto="1"/>
                </left>
                <right style="thin">
                  <color auto="1"/>
                </right>
                <top style="thin">
                  <color auto="1"/>
                </top>
                <bottom style="thin">
                  <color auto="1"/>
                </bottom>
                <vertical/>
                <horizontal/>
              </border>
            </x14:dxf>
          </x14:cfRule>
          <xm:sqref>M7:M107</xm:sqref>
        </x14:conditionalFormatting>
        <x14:conditionalFormatting xmlns:xm="http://schemas.microsoft.com/office/excel/2006/main">
          <x14:cfRule type="expression" priority="1" id="{AA028565-BE3F-4ECA-8488-2A3299A19848}">
            <xm:f>$K7=lookups!$F$3</xm:f>
            <x14:dxf>
              <fill>
                <patternFill>
                  <bgColor theme="9" tint="0.59996337778862885"/>
                </patternFill>
              </fill>
              <border>
                <left style="thin">
                  <color auto="1"/>
                </left>
                <right style="thin">
                  <color auto="1"/>
                </right>
                <top style="thin">
                  <color auto="1"/>
                </top>
                <bottom style="thin">
                  <color auto="1"/>
                </bottom>
                <vertical/>
                <horizontal/>
              </border>
            </x14:dxf>
          </x14:cfRule>
          <xm:sqref>O7:O107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lookups!$F$3:$F$4</xm:f>
          </x14:formula1>
          <xm:sqref>K7:K107 M7:M107</xm:sqref>
        </x14:dataValidation>
        <x14:dataValidation type="list" allowBlank="1" showInputMessage="1" showErrorMessage="1">
          <x14:formula1>
            <xm:f>lookups!$G$39:$G$42</xm:f>
          </x14:formula1>
          <xm:sqref>L7:L107</xm:sqref>
        </x14:dataValidation>
        <x14:dataValidation type="list" allowBlank="1" showInputMessage="1" showErrorMessage="1">
          <x14:formula1>
            <xm:f>lookups!$J$66:$J$67</xm:f>
          </x14:formula1>
          <xm:sqref>O7:O107</xm:sqref>
        </x14:dataValidation>
        <x14:dataValidation type="list" allowBlank="1" showInputMessage="1" showErrorMessage="1">
          <x14:formula1>
            <xm:f>lookups!$L$79:$L$85</xm:f>
          </x14:formula1>
          <xm:sqref>H7:H107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workbookViewId="0">
      <selection activeCell="F5" sqref="F5"/>
    </sheetView>
  </sheetViews>
  <sheetFormatPr baseColWidth="10" defaultColWidth="9.140625" defaultRowHeight="15" x14ac:dyDescent="0.25"/>
  <cols>
    <col min="1" max="1" width="25.42578125" customWidth="1"/>
    <col min="2" max="2" width="11.42578125" customWidth="1"/>
    <col min="3" max="3" width="21.140625" customWidth="1"/>
    <col min="4" max="5" width="25.42578125" customWidth="1"/>
    <col min="6" max="6" width="21.7109375" customWidth="1"/>
    <col min="7" max="7" width="35.42578125" customWidth="1"/>
  </cols>
  <sheetData>
    <row r="1" spans="1:8" ht="44.65" customHeight="1" x14ac:dyDescent="0.45">
      <c r="A1" s="51" t="s">
        <v>649</v>
      </c>
    </row>
    <row r="2" spans="1:8" ht="14.25" x14ac:dyDescent="0.45">
      <c r="A2" s="25" t="s">
        <v>395</v>
      </c>
      <c r="B2" s="26"/>
      <c r="C2" s="26"/>
      <c r="D2" s="31" t="str">
        <f>IF(AND('3. About this proposal'!F13=lookups!L12,'3. About this proposal'!F15=lookups!M29),"You selection on sheet 3 suggests that you do not need to complete this section","")</f>
        <v/>
      </c>
      <c r="E2" s="31"/>
      <c r="F2" s="26"/>
      <c r="G2" s="26"/>
    </row>
    <row r="3" spans="1:8" ht="14.25" x14ac:dyDescent="0.45">
      <c r="A3" s="26"/>
      <c r="B3" s="26"/>
      <c r="C3" s="26"/>
      <c r="D3" s="26"/>
      <c r="E3" s="26"/>
      <c r="F3" s="26"/>
      <c r="G3" s="26"/>
    </row>
    <row r="4" spans="1:8" ht="14.65" thickBot="1" x14ac:dyDescent="0.5">
      <c r="A4" s="25" t="s">
        <v>640</v>
      </c>
      <c r="B4" s="25" t="s">
        <v>380</v>
      </c>
      <c r="C4" s="25" t="s">
        <v>394</v>
      </c>
      <c r="D4" s="25" t="s">
        <v>429</v>
      </c>
      <c r="E4" s="25" t="s">
        <v>791</v>
      </c>
      <c r="F4" s="25" t="s">
        <v>430</v>
      </c>
      <c r="G4" s="25" t="s">
        <v>431</v>
      </c>
    </row>
    <row r="5" spans="1:8" ht="14.65" thickBot="1" x14ac:dyDescent="0.5">
      <c r="A5" s="27"/>
      <c r="B5" s="17"/>
      <c r="C5" s="27"/>
      <c r="D5" s="27"/>
      <c r="E5" s="27"/>
      <c r="F5" s="27"/>
      <c r="G5" s="27"/>
    </row>
    <row r="6" spans="1:8" ht="14.25" x14ac:dyDescent="0.45">
      <c r="A6" s="26"/>
      <c r="B6" s="26"/>
      <c r="C6" s="26"/>
      <c r="D6" s="26"/>
      <c r="E6" s="26"/>
      <c r="F6" s="26"/>
      <c r="G6" s="26"/>
    </row>
    <row r="7" spans="1:8" ht="14.25" x14ac:dyDescent="0.45">
      <c r="A7" s="26"/>
      <c r="B7" s="26"/>
      <c r="C7" s="26"/>
      <c r="D7" s="26"/>
      <c r="E7" s="26"/>
      <c r="F7" s="26"/>
      <c r="G7" s="26"/>
    </row>
    <row r="10" spans="1:8" ht="14.25" x14ac:dyDescent="0.45">
      <c r="A10" s="25" t="s">
        <v>396</v>
      </c>
      <c r="B10" s="26"/>
      <c r="C10" s="31" t="str">
        <f>IF('3. About this proposal'!F9=lookups!F4,"Your selection on Sheet 3 indicates that you do not need to complete this section","")</f>
        <v/>
      </c>
      <c r="D10" s="26"/>
      <c r="E10" s="26"/>
      <c r="F10" s="26"/>
      <c r="G10" s="26"/>
      <c r="H10" s="26"/>
    </row>
    <row r="11" spans="1:8" ht="14.25" x14ac:dyDescent="0.45">
      <c r="A11" s="26"/>
      <c r="B11" s="26"/>
      <c r="C11" s="26"/>
      <c r="D11" s="26"/>
      <c r="E11" s="26"/>
      <c r="F11" s="26"/>
      <c r="G11" s="26"/>
      <c r="H11" s="26"/>
    </row>
    <row r="12" spans="1:8" x14ac:dyDescent="0.25">
      <c r="A12" s="25" t="s">
        <v>449</v>
      </c>
      <c r="B12" s="26"/>
      <c r="C12" s="26"/>
      <c r="D12" s="151"/>
      <c r="E12" s="151"/>
      <c r="F12" s="151"/>
      <c r="G12" s="151"/>
      <c r="H12" s="26"/>
    </row>
    <row r="13" spans="1:8" x14ac:dyDescent="0.25">
      <c r="A13" s="26"/>
      <c r="B13" s="26"/>
      <c r="C13" s="26"/>
      <c r="D13" s="151"/>
      <c r="E13" s="151"/>
      <c r="F13" s="151"/>
      <c r="G13" s="151"/>
      <c r="H13" s="26"/>
    </row>
    <row r="14" spans="1:8" x14ac:dyDescent="0.25">
      <c r="A14" s="26"/>
      <c r="B14" s="26"/>
      <c r="C14" s="26"/>
      <c r="D14" s="151"/>
      <c r="E14" s="151"/>
      <c r="F14" s="151"/>
      <c r="G14" s="151"/>
      <c r="H14" s="26"/>
    </row>
    <row r="15" spans="1:8" x14ac:dyDescent="0.25">
      <c r="A15" s="26"/>
      <c r="B15" s="26"/>
      <c r="C15" s="26"/>
      <c r="D15" s="151"/>
      <c r="E15" s="151"/>
      <c r="F15" s="151"/>
      <c r="G15" s="151"/>
      <c r="H15" s="26"/>
    </row>
    <row r="16" spans="1:8" x14ac:dyDescent="0.25">
      <c r="A16" s="25" t="s">
        <v>451</v>
      </c>
      <c r="B16" s="26"/>
      <c r="C16" s="26"/>
      <c r="D16" s="151"/>
      <c r="E16" s="151"/>
      <c r="F16" s="151"/>
      <c r="G16" s="151"/>
      <c r="H16" s="26"/>
    </row>
    <row r="17" spans="1:8" x14ac:dyDescent="0.25">
      <c r="A17" s="26"/>
      <c r="B17" s="26"/>
      <c r="C17" s="26"/>
      <c r="D17" s="151"/>
      <c r="E17" s="151"/>
      <c r="F17" s="151"/>
      <c r="G17" s="151"/>
      <c r="H17" s="26"/>
    </row>
    <row r="18" spans="1:8" x14ac:dyDescent="0.25">
      <c r="A18" s="26"/>
      <c r="B18" s="26"/>
      <c r="C18" s="26"/>
      <c r="D18" s="151"/>
      <c r="E18" s="151"/>
      <c r="F18" s="151"/>
      <c r="G18" s="151"/>
      <c r="H18" s="26"/>
    </row>
    <row r="19" spans="1:8" x14ac:dyDescent="0.25">
      <c r="A19" s="26"/>
      <c r="B19" s="26"/>
      <c r="C19" s="26"/>
      <c r="D19" s="151"/>
      <c r="E19" s="151"/>
      <c r="F19" s="151"/>
      <c r="G19" s="151"/>
      <c r="H19" s="26"/>
    </row>
    <row r="20" spans="1:8" ht="14.25" x14ac:dyDescent="0.45">
      <c r="A20" s="25" t="s">
        <v>450</v>
      </c>
      <c r="B20" s="152"/>
      <c r="C20" s="152"/>
      <c r="D20" s="26"/>
      <c r="E20" s="26"/>
      <c r="F20" s="26"/>
      <c r="G20" s="26"/>
      <c r="H20" s="26"/>
    </row>
    <row r="21" spans="1:8" ht="14.25" x14ac:dyDescent="0.45">
      <c r="A21" s="26"/>
      <c r="B21" s="26"/>
      <c r="C21" s="26"/>
      <c r="D21" s="26"/>
      <c r="E21" s="26"/>
      <c r="F21" s="26"/>
      <c r="G21" s="26"/>
      <c r="H21" s="26"/>
    </row>
    <row r="22" spans="1:8" ht="14.25" x14ac:dyDescent="0.45">
      <c r="A22" s="25" t="s">
        <v>452</v>
      </c>
      <c r="B22" s="26"/>
      <c r="C22" s="26"/>
      <c r="D22" s="26"/>
      <c r="E22" s="26"/>
      <c r="F22" s="26"/>
      <c r="G22" s="26"/>
      <c r="H22" s="26"/>
    </row>
    <row r="23" spans="1:8" ht="14.25" x14ac:dyDescent="0.45">
      <c r="A23" s="26"/>
      <c r="B23" s="26"/>
      <c r="C23" s="26"/>
      <c r="D23" s="26"/>
      <c r="E23" s="26"/>
      <c r="F23" s="26"/>
      <c r="G23" s="26"/>
      <c r="H23" s="26"/>
    </row>
    <row r="25" spans="1:8" x14ac:dyDescent="0.25">
      <c r="A25" s="2" t="s">
        <v>397</v>
      </c>
      <c r="B25" t="s">
        <v>398</v>
      </c>
    </row>
  </sheetData>
  <mergeCells count="3">
    <mergeCell ref="D12:G15"/>
    <mergeCell ref="D16:G19"/>
    <mergeCell ref="B20:C20"/>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4764F206-432A-462B-AC6B-0AA5596EB6C1}">
            <xm:f>'3. About this proposal'!$F$9=lookups!$F$3</xm:f>
            <x14:dxf>
              <fill>
                <patternFill patternType="none">
                  <bgColor auto="1"/>
                </patternFill>
              </fill>
              <border>
                <left style="thin">
                  <color auto="1"/>
                </left>
                <right style="thin">
                  <color auto="1"/>
                </right>
                <top style="thin">
                  <color auto="1"/>
                </top>
                <bottom style="thin">
                  <color auto="1"/>
                </bottom>
                <vertical/>
                <horizontal/>
              </border>
            </x14:dxf>
          </x14:cfRule>
          <xm:sqref>D12:G19</xm:sqref>
        </x14:conditionalFormatting>
        <x14:conditionalFormatting xmlns:xm="http://schemas.microsoft.com/office/excel/2006/main">
          <x14:cfRule type="expression" priority="2" id="{FA2D62A3-0D06-4024-938F-E053F63EC4D1}">
            <xm:f>'3. About this proposal'!$F$9=lookups!$F$3</xm:f>
            <x14:dxf>
              <fill>
                <patternFill patternType="none">
                  <bgColor auto="1"/>
                </patternFill>
              </fill>
              <border>
                <left style="thin">
                  <color auto="1"/>
                </left>
                <right style="thin">
                  <color auto="1"/>
                </right>
                <top style="thin">
                  <color auto="1"/>
                </top>
                <bottom style="thin">
                  <color auto="1"/>
                </bottom>
                <vertical/>
                <horizontal/>
              </border>
            </x14:dxf>
          </x14:cfRule>
          <xm:sqref>B20:C20</xm:sqref>
        </x14:conditionalFormatting>
        <x14:conditionalFormatting xmlns:xm="http://schemas.microsoft.com/office/excel/2006/main">
          <x14:cfRule type="expression" priority="1" id="{074C1F01-4DBD-4102-AAB7-243FAE2FD034}">
            <xm:f>'3. About this proposal'!$F$9=lookups!$F$3</xm:f>
            <x14:dxf>
              <fill>
                <patternFill patternType="none">
                  <bgColor auto="1"/>
                </patternFill>
              </fill>
              <border>
                <left style="thin">
                  <color auto="1"/>
                </left>
                <right style="thin">
                  <color auto="1"/>
                </right>
                <top style="thin">
                  <color auto="1"/>
                </top>
                <bottom style="thin">
                  <color auto="1"/>
                </bottom>
                <vertical/>
                <horizontal/>
              </border>
            </x14:dxf>
          </x14:cfRule>
          <xm:sqref>C22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lookups!$E$40:$E$44</xm:f>
          </x14:formula1>
          <xm:sqref>B5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heetViews>
  <sheetFormatPr baseColWidth="10" defaultColWidth="9.140625" defaultRowHeight="15" x14ac:dyDescent="0.25"/>
  <sheetData>
    <row r="1" spans="1:16" ht="46.5" customHeight="1" x14ac:dyDescent="0.45">
      <c r="A1" s="56" t="s">
        <v>656</v>
      </c>
    </row>
    <row r="2" spans="1:16" ht="14.65" thickBot="1" x14ac:dyDescent="0.5">
      <c r="A2" s="2" t="s">
        <v>657</v>
      </c>
      <c r="I2" s="2" t="s">
        <v>658</v>
      </c>
    </row>
    <row r="3" spans="1:16" x14ac:dyDescent="0.25">
      <c r="A3" s="153"/>
      <c r="B3" s="154"/>
      <c r="C3" s="154"/>
      <c r="D3" s="154"/>
      <c r="E3" s="154"/>
      <c r="F3" s="154"/>
      <c r="G3" s="155"/>
      <c r="I3" s="153"/>
      <c r="J3" s="154"/>
      <c r="K3" s="154"/>
      <c r="L3" s="154"/>
      <c r="M3" s="154"/>
      <c r="N3" s="154"/>
      <c r="O3" s="154"/>
      <c r="P3" s="155"/>
    </row>
    <row r="4" spans="1:16" x14ac:dyDescent="0.25">
      <c r="A4" s="156"/>
      <c r="B4" s="157"/>
      <c r="C4" s="157"/>
      <c r="D4" s="157"/>
      <c r="E4" s="157"/>
      <c r="F4" s="157"/>
      <c r="G4" s="158"/>
      <c r="I4" s="156"/>
      <c r="J4" s="157"/>
      <c r="K4" s="157"/>
      <c r="L4" s="157"/>
      <c r="M4" s="157"/>
      <c r="N4" s="157"/>
      <c r="O4" s="157"/>
      <c r="P4" s="158"/>
    </row>
    <row r="5" spans="1:16" x14ac:dyDescent="0.25">
      <c r="A5" s="156"/>
      <c r="B5" s="157"/>
      <c r="C5" s="157"/>
      <c r="D5" s="157"/>
      <c r="E5" s="157"/>
      <c r="F5" s="157"/>
      <c r="G5" s="158"/>
      <c r="I5" s="156"/>
      <c r="J5" s="157"/>
      <c r="K5" s="157"/>
      <c r="L5" s="157"/>
      <c r="M5" s="157"/>
      <c r="N5" s="157"/>
      <c r="O5" s="157"/>
      <c r="P5" s="158"/>
    </row>
    <row r="6" spans="1:16" x14ac:dyDescent="0.25">
      <c r="A6" s="156"/>
      <c r="B6" s="157"/>
      <c r="C6" s="157"/>
      <c r="D6" s="157"/>
      <c r="E6" s="157"/>
      <c r="F6" s="157"/>
      <c r="G6" s="158"/>
      <c r="I6" s="156"/>
      <c r="J6" s="157"/>
      <c r="K6" s="157"/>
      <c r="L6" s="157"/>
      <c r="M6" s="157"/>
      <c r="N6" s="157"/>
      <c r="O6" s="157"/>
      <c r="P6" s="158"/>
    </row>
    <row r="7" spans="1:16" x14ac:dyDescent="0.25">
      <c r="A7" s="156"/>
      <c r="B7" s="157"/>
      <c r="C7" s="157"/>
      <c r="D7" s="157"/>
      <c r="E7" s="157"/>
      <c r="F7" s="157"/>
      <c r="G7" s="158"/>
      <c r="I7" s="156"/>
      <c r="J7" s="157"/>
      <c r="K7" s="157"/>
      <c r="L7" s="157"/>
      <c r="M7" s="157"/>
      <c r="N7" s="157"/>
      <c r="O7" s="157"/>
      <c r="P7" s="158"/>
    </row>
    <row r="8" spans="1:16" x14ac:dyDescent="0.25">
      <c r="A8" s="156"/>
      <c r="B8" s="157"/>
      <c r="C8" s="157"/>
      <c r="D8" s="157"/>
      <c r="E8" s="157"/>
      <c r="F8" s="157"/>
      <c r="G8" s="158"/>
      <c r="I8" s="156"/>
      <c r="J8" s="157"/>
      <c r="K8" s="157"/>
      <c r="L8" s="157"/>
      <c r="M8" s="157"/>
      <c r="N8" s="157"/>
      <c r="O8" s="157"/>
      <c r="P8" s="158"/>
    </row>
    <row r="9" spans="1:16" x14ac:dyDescent="0.25">
      <c r="A9" s="156"/>
      <c r="B9" s="157"/>
      <c r="C9" s="157"/>
      <c r="D9" s="157"/>
      <c r="E9" s="157"/>
      <c r="F9" s="157"/>
      <c r="G9" s="158"/>
      <c r="I9" s="156"/>
      <c r="J9" s="157"/>
      <c r="K9" s="157"/>
      <c r="L9" s="157"/>
      <c r="M9" s="157"/>
      <c r="N9" s="157"/>
      <c r="O9" s="157"/>
      <c r="P9" s="158"/>
    </row>
    <row r="10" spans="1:16" x14ac:dyDescent="0.25">
      <c r="A10" s="156"/>
      <c r="B10" s="157"/>
      <c r="C10" s="157"/>
      <c r="D10" s="157"/>
      <c r="E10" s="157"/>
      <c r="F10" s="157"/>
      <c r="G10" s="158"/>
      <c r="I10" s="156"/>
      <c r="J10" s="157"/>
      <c r="K10" s="157"/>
      <c r="L10" s="157"/>
      <c r="M10" s="157"/>
      <c r="N10" s="157"/>
      <c r="O10" s="157"/>
      <c r="P10" s="158"/>
    </row>
    <row r="11" spans="1:16" x14ac:dyDescent="0.25">
      <c r="A11" s="156"/>
      <c r="B11" s="157"/>
      <c r="C11" s="157"/>
      <c r="D11" s="157"/>
      <c r="E11" s="157"/>
      <c r="F11" s="157"/>
      <c r="G11" s="158"/>
      <c r="I11" s="156"/>
      <c r="J11" s="157"/>
      <c r="K11" s="157"/>
      <c r="L11" s="157"/>
      <c r="M11" s="157"/>
      <c r="N11" s="157"/>
      <c r="O11" s="157"/>
      <c r="P11" s="158"/>
    </row>
    <row r="12" spans="1:16" x14ac:dyDescent="0.25">
      <c r="A12" s="156"/>
      <c r="B12" s="157"/>
      <c r="C12" s="157"/>
      <c r="D12" s="157"/>
      <c r="E12" s="157"/>
      <c r="F12" s="157"/>
      <c r="G12" s="158"/>
      <c r="I12" s="156"/>
      <c r="J12" s="157"/>
      <c r="K12" s="157"/>
      <c r="L12" s="157"/>
      <c r="M12" s="157"/>
      <c r="N12" s="157"/>
      <c r="O12" s="157"/>
      <c r="P12" s="158"/>
    </row>
    <row r="13" spans="1:16" x14ac:dyDescent="0.25">
      <c r="A13" s="156"/>
      <c r="B13" s="157"/>
      <c r="C13" s="157"/>
      <c r="D13" s="157"/>
      <c r="E13" s="157"/>
      <c r="F13" s="157"/>
      <c r="G13" s="158"/>
      <c r="I13" s="156"/>
      <c r="J13" s="157"/>
      <c r="K13" s="157"/>
      <c r="L13" s="157"/>
      <c r="M13" s="157"/>
      <c r="N13" s="157"/>
      <c r="O13" s="157"/>
      <c r="P13" s="158"/>
    </row>
    <row r="14" spans="1:16" x14ac:dyDescent="0.25">
      <c r="A14" s="156"/>
      <c r="B14" s="157"/>
      <c r="C14" s="157"/>
      <c r="D14" s="157"/>
      <c r="E14" s="157"/>
      <c r="F14" s="157"/>
      <c r="G14" s="158"/>
      <c r="I14" s="156"/>
      <c r="J14" s="157"/>
      <c r="K14" s="157"/>
      <c r="L14" s="157"/>
      <c r="M14" s="157"/>
      <c r="N14" s="157"/>
      <c r="O14" s="157"/>
      <c r="P14" s="158"/>
    </row>
    <row r="15" spans="1:16" ht="15.75" thickBot="1" x14ac:dyDescent="0.3">
      <c r="A15" s="159"/>
      <c r="B15" s="160"/>
      <c r="C15" s="160"/>
      <c r="D15" s="160"/>
      <c r="E15" s="160"/>
      <c r="F15" s="160"/>
      <c r="G15" s="161"/>
      <c r="I15" s="159"/>
      <c r="J15" s="160"/>
      <c r="K15" s="160"/>
      <c r="L15" s="160"/>
      <c r="M15" s="160"/>
      <c r="N15" s="160"/>
      <c r="O15" s="160"/>
      <c r="P15" s="161"/>
    </row>
    <row r="18" spans="1:1" ht="14.25" x14ac:dyDescent="0.45">
      <c r="A18" s="2" t="str">
        <f>IF('3. About this proposal'!$F$19&lt;&gt;"","Please describe how you have consulted stakeholders over each of the following existing KBAs:","")</f>
        <v/>
      </c>
    </row>
    <row r="19" spans="1:1" ht="14.25" x14ac:dyDescent="0.45">
      <c r="A19" t="str">
        <f>IF('3. About this proposal'!$F$19&lt;&gt;"",'3. About this proposal'!$F$19,"")</f>
        <v/>
      </c>
    </row>
    <row r="20" spans="1:1" ht="14.25" x14ac:dyDescent="0.45">
      <c r="A20" t="str">
        <f>IF('3. About this proposal'!$F$20&lt;&gt;"",'3. About this proposal'!$F$20,"")</f>
        <v/>
      </c>
    </row>
    <row r="21" spans="1:1" ht="14.25" x14ac:dyDescent="0.45">
      <c r="A21" t="str">
        <f>IF('3. About this proposal'!$F$21&lt;&gt;"",'3. About this proposal'!$F$21,"")</f>
        <v/>
      </c>
    </row>
    <row r="22" spans="1:1" ht="14.25" x14ac:dyDescent="0.45">
      <c r="A22" t="str">
        <f>IF('3. About this proposal'!$F$22&lt;&gt;"",'3. About this proposal'!$F$22,"")</f>
        <v/>
      </c>
    </row>
    <row r="23" spans="1:1" ht="14.25" x14ac:dyDescent="0.45">
      <c r="A23" t="str">
        <f>IF('3. About this proposal'!$F$23&lt;&gt;"",'3. About this proposal'!$F$23,"")</f>
        <v/>
      </c>
    </row>
  </sheetData>
  <mergeCells count="2">
    <mergeCell ref="A3:G15"/>
    <mergeCell ref="I3:P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9"/>
  <sheetViews>
    <sheetView workbookViewId="0">
      <pane xSplit="1" topLeftCell="B1" activePane="topRight" state="frozen"/>
      <selection pane="topRight" activeCell="A8" sqref="A8"/>
    </sheetView>
  </sheetViews>
  <sheetFormatPr baseColWidth="10" defaultColWidth="9.140625" defaultRowHeight="15" x14ac:dyDescent="0.25"/>
  <cols>
    <col min="1" max="1" width="30.140625" customWidth="1"/>
    <col min="2" max="2" width="39" customWidth="1"/>
    <col min="3" max="3" width="43.5703125" customWidth="1"/>
    <col min="4" max="4" width="47.140625" customWidth="1"/>
    <col min="5" max="5" width="26.7109375" customWidth="1"/>
    <col min="6" max="6" width="25.85546875" customWidth="1"/>
    <col min="7" max="7" width="49.85546875" customWidth="1"/>
    <col min="8" max="8" width="34.140625" customWidth="1"/>
  </cols>
  <sheetData>
    <row r="1" spans="1:8" ht="45.4" customHeight="1" thickBot="1" x14ac:dyDescent="0.5">
      <c r="A1" s="50" t="s">
        <v>818</v>
      </c>
    </row>
    <row r="2" spans="1:8" ht="14.65" thickBot="1" x14ac:dyDescent="0.5">
      <c r="A2" s="13" t="s">
        <v>461</v>
      </c>
      <c r="B2" s="114" t="str">
        <f>IF('4. Site information'!F4&lt;&gt;"",'4. Site information'!F4,"")</f>
        <v/>
      </c>
    </row>
    <row r="3" spans="1:8" ht="14.25" x14ac:dyDescent="0.45">
      <c r="A3" s="45" t="s">
        <v>639</v>
      </c>
    </row>
    <row r="4" spans="1:8" ht="14.25" x14ac:dyDescent="0.45">
      <c r="A4" s="45" t="s">
        <v>633</v>
      </c>
    </row>
    <row r="5" spans="1:8" ht="14.25" x14ac:dyDescent="0.45">
      <c r="A5" s="45" t="s">
        <v>634</v>
      </c>
    </row>
    <row r="7" spans="1:8" s="40" customFormat="1" ht="14.25" x14ac:dyDescent="0.45">
      <c r="A7" s="39" t="s">
        <v>376</v>
      </c>
      <c r="B7" s="39" t="s">
        <v>473</v>
      </c>
      <c r="C7" s="39" t="s">
        <v>474</v>
      </c>
      <c r="D7" s="115" t="s">
        <v>851</v>
      </c>
      <c r="E7" s="39" t="s">
        <v>476</v>
      </c>
      <c r="F7" s="39" t="s">
        <v>477</v>
      </c>
      <c r="G7" s="39" t="s">
        <v>478</v>
      </c>
      <c r="H7" s="115" t="s">
        <v>627</v>
      </c>
    </row>
    <row r="8" spans="1:8" s="40" customFormat="1" ht="14.25" x14ac:dyDescent="0.45">
      <c r="A8" s="63"/>
      <c r="B8" s="63"/>
      <c r="C8" s="63"/>
      <c r="D8" s="63"/>
      <c r="E8" s="63"/>
      <c r="F8" s="63"/>
      <c r="G8" s="63"/>
      <c r="H8" s="39"/>
    </row>
    <row r="9" spans="1:8" s="40" customFormat="1" ht="14.25" x14ac:dyDescent="0.45">
      <c r="A9" s="63"/>
      <c r="B9" s="63"/>
      <c r="C9" s="63"/>
      <c r="D9" s="63"/>
      <c r="E9" s="63"/>
      <c r="F9" s="63"/>
      <c r="G9" s="63"/>
      <c r="H9" s="39"/>
    </row>
    <row r="10" spans="1:8" s="40" customFormat="1" ht="14.25" x14ac:dyDescent="0.45">
      <c r="A10" s="63"/>
      <c r="B10" s="63"/>
      <c r="C10" s="63"/>
      <c r="D10" s="63"/>
      <c r="E10" s="63"/>
      <c r="F10" s="63"/>
      <c r="G10" s="63"/>
      <c r="H10" s="39"/>
    </row>
    <row r="11" spans="1:8" s="40" customFormat="1" ht="14.25" x14ac:dyDescent="0.45">
      <c r="A11" s="63"/>
      <c r="B11" s="63"/>
      <c r="C11" s="63"/>
      <c r="D11" s="63"/>
      <c r="E11" s="63"/>
      <c r="F11" s="63"/>
      <c r="G11" s="63"/>
      <c r="H11" s="39"/>
    </row>
    <row r="12" spans="1:8" s="40" customFormat="1" ht="14.25" x14ac:dyDescent="0.45">
      <c r="A12" s="63"/>
      <c r="B12" s="63"/>
      <c r="C12" s="63"/>
      <c r="D12" s="63"/>
      <c r="E12" s="63"/>
      <c r="F12" s="63"/>
      <c r="G12" s="63"/>
      <c r="H12" s="39"/>
    </row>
    <row r="13" spans="1:8" s="40" customFormat="1" ht="14.25" x14ac:dyDescent="0.45">
      <c r="A13" s="63"/>
      <c r="B13" s="63"/>
      <c r="C13" s="63"/>
      <c r="D13" s="63"/>
      <c r="E13" s="63"/>
      <c r="F13" s="63"/>
      <c r="G13" s="63"/>
      <c r="H13" s="39"/>
    </row>
    <row r="14" spans="1:8" s="40" customFormat="1" ht="14.25" x14ac:dyDescent="0.45">
      <c r="A14" s="63"/>
      <c r="B14" s="63"/>
      <c r="C14" s="63"/>
      <c r="D14" s="63"/>
      <c r="E14" s="63"/>
      <c r="F14" s="63"/>
      <c r="G14" s="63"/>
      <c r="H14" s="39"/>
    </row>
    <row r="15" spans="1:8" s="40" customFormat="1" ht="14.25" x14ac:dyDescent="0.45">
      <c r="A15" s="63"/>
      <c r="B15" s="63"/>
      <c r="C15" s="63"/>
      <c r="D15" s="63"/>
      <c r="E15" s="63"/>
      <c r="F15" s="63"/>
      <c r="G15" s="63"/>
      <c r="H15" s="39"/>
    </row>
    <row r="16" spans="1:8" s="40" customFormat="1" ht="14.25" x14ac:dyDescent="0.45">
      <c r="A16" s="63"/>
      <c r="B16" s="63"/>
      <c r="C16" s="63"/>
      <c r="D16" s="63"/>
      <c r="E16" s="63"/>
      <c r="F16" s="63"/>
      <c r="G16" s="63"/>
      <c r="H16" s="39"/>
    </row>
    <row r="17" spans="1:8" s="40" customFormat="1" ht="14.25" x14ac:dyDescent="0.45">
      <c r="A17" s="63"/>
      <c r="B17" s="63"/>
      <c r="C17" s="63"/>
      <c r="D17" s="63"/>
      <c r="E17" s="63"/>
      <c r="F17" s="63"/>
      <c r="G17" s="63"/>
      <c r="H17" s="39"/>
    </row>
    <row r="18" spans="1:8" s="40" customFormat="1" ht="14.25" x14ac:dyDescent="0.45">
      <c r="A18" s="63"/>
      <c r="B18" s="63"/>
      <c r="C18" s="63"/>
      <c r="D18" s="63"/>
      <c r="E18" s="63"/>
      <c r="F18" s="63"/>
      <c r="G18" s="63"/>
      <c r="H18" s="39"/>
    </row>
    <row r="19" spans="1:8" s="40" customFormat="1" ht="14.25" x14ac:dyDescent="0.45">
      <c r="A19" s="63"/>
      <c r="B19" s="63"/>
      <c r="C19" s="63"/>
      <c r="D19" s="63"/>
      <c r="E19" s="63"/>
      <c r="F19" s="63"/>
      <c r="G19" s="63"/>
      <c r="H19" s="39"/>
    </row>
    <row r="20" spans="1:8" s="40" customFormat="1" ht="14.25" x14ac:dyDescent="0.45">
      <c r="A20" s="63"/>
      <c r="B20" s="63"/>
      <c r="C20" s="63"/>
      <c r="D20" s="63"/>
      <c r="E20" s="63"/>
      <c r="F20" s="63"/>
      <c r="G20" s="63"/>
      <c r="H20" s="39"/>
    </row>
    <row r="21" spans="1:8" s="40" customFormat="1" ht="14.25" x14ac:dyDescent="0.45">
      <c r="A21" s="63"/>
      <c r="B21" s="63"/>
      <c r="C21" s="63"/>
      <c r="D21" s="63"/>
      <c r="E21" s="63"/>
      <c r="F21" s="63"/>
      <c r="G21" s="63"/>
      <c r="H21" s="39"/>
    </row>
    <row r="22" spans="1:8" s="40" customFormat="1" ht="14.25" x14ac:dyDescent="0.45">
      <c r="A22" s="63"/>
      <c r="B22" s="63"/>
      <c r="C22" s="63"/>
      <c r="D22" s="63"/>
      <c r="E22" s="63"/>
      <c r="F22" s="63"/>
      <c r="G22" s="63"/>
      <c r="H22" s="39"/>
    </row>
    <row r="23" spans="1:8" s="40" customFormat="1" ht="14.25" x14ac:dyDescent="0.45">
      <c r="A23" s="63"/>
      <c r="B23" s="63"/>
      <c r="C23" s="63"/>
      <c r="D23" s="63"/>
      <c r="E23" s="63"/>
      <c r="F23" s="63"/>
      <c r="G23" s="63"/>
      <c r="H23" s="39"/>
    </row>
    <row r="24" spans="1:8" s="40" customFormat="1" ht="14.25" x14ac:dyDescent="0.45">
      <c r="A24" s="63"/>
      <c r="B24" s="63"/>
      <c r="C24" s="63"/>
      <c r="D24" s="63"/>
      <c r="E24" s="63"/>
      <c r="F24" s="63"/>
      <c r="G24" s="63"/>
      <c r="H24" s="39"/>
    </row>
    <row r="25" spans="1:8" s="40" customFormat="1" ht="14.25" x14ac:dyDescent="0.45">
      <c r="A25" s="63"/>
      <c r="B25" s="63"/>
      <c r="C25" s="63"/>
      <c r="D25" s="63"/>
      <c r="E25" s="63"/>
      <c r="F25" s="63"/>
      <c r="G25" s="63"/>
      <c r="H25" s="39"/>
    </row>
    <row r="26" spans="1:8" s="40" customFormat="1" ht="14.25" x14ac:dyDescent="0.45">
      <c r="A26" s="63"/>
      <c r="B26" s="63"/>
      <c r="C26" s="63"/>
      <c r="D26" s="63"/>
      <c r="E26" s="63"/>
      <c r="F26" s="63"/>
      <c r="G26" s="63"/>
      <c r="H26" s="39"/>
    </row>
    <row r="27" spans="1:8" s="40" customFormat="1" x14ac:dyDescent="0.25">
      <c r="A27" s="63"/>
      <c r="B27" s="63"/>
      <c r="C27" s="63"/>
      <c r="D27" s="63"/>
      <c r="E27" s="63"/>
      <c r="F27" s="63"/>
      <c r="G27" s="63"/>
      <c r="H27" s="39"/>
    </row>
    <row r="28" spans="1:8" s="40" customFormat="1" x14ac:dyDescent="0.25">
      <c r="A28" s="63"/>
      <c r="B28" s="63"/>
      <c r="C28" s="63"/>
      <c r="D28" s="63"/>
      <c r="E28" s="63"/>
      <c r="F28" s="63"/>
      <c r="G28" s="63"/>
      <c r="H28" s="39"/>
    </row>
    <row r="29" spans="1:8" s="40" customFormat="1" x14ac:dyDescent="0.25">
      <c r="A29" s="63"/>
      <c r="B29" s="63"/>
      <c r="C29" s="63"/>
      <c r="D29" s="63"/>
      <c r="E29" s="63"/>
      <c r="F29" s="63"/>
      <c r="G29" s="63"/>
      <c r="H29" s="39"/>
    </row>
    <row r="30" spans="1:8" s="40" customFormat="1" x14ac:dyDescent="0.25">
      <c r="A30" s="63"/>
      <c r="B30" s="63"/>
      <c r="C30" s="63"/>
      <c r="D30" s="63"/>
      <c r="E30" s="63"/>
      <c r="F30" s="63"/>
      <c r="G30" s="63"/>
      <c r="H30" s="39"/>
    </row>
    <row r="31" spans="1:8" s="40" customFormat="1" x14ac:dyDescent="0.25">
      <c r="A31" s="63"/>
      <c r="B31" s="63"/>
      <c r="C31" s="63"/>
      <c r="D31" s="63"/>
      <c r="E31" s="63"/>
      <c r="F31" s="63"/>
      <c r="G31" s="63"/>
      <c r="H31" s="39"/>
    </row>
    <row r="32" spans="1:8" s="40" customFormat="1" x14ac:dyDescent="0.25">
      <c r="A32" s="63"/>
      <c r="B32" s="63"/>
      <c r="C32" s="63"/>
      <c r="D32" s="63"/>
      <c r="E32" s="63"/>
      <c r="F32" s="63"/>
      <c r="G32" s="63"/>
      <c r="H32" s="41"/>
    </row>
    <row r="33" spans="1:8" s="40" customFormat="1" x14ac:dyDescent="0.25">
      <c r="A33" s="63"/>
      <c r="B33" s="63"/>
      <c r="C33" s="63"/>
      <c r="D33" s="63"/>
      <c r="E33" s="63"/>
      <c r="F33" s="63"/>
      <c r="G33" s="63"/>
      <c r="H33" s="41"/>
    </row>
    <row r="34" spans="1:8" s="40" customFormat="1" x14ac:dyDescent="0.25">
      <c r="A34" s="63"/>
      <c r="B34" s="63"/>
      <c r="C34" s="63"/>
      <c r="D34" s="63"/>
      <c r="E34" s="63"/>
      <c r="F34" s="63"/>
      <c r="G34" s="63"/>
      <c r="H34" s="41"/>
    </row>
    <row r="35" spans="1:8" s="40" customFormat="1" x14ac:dyDescent="0.25">
      <c r="A35" s="63"/>
      <c r="B35" s="63"/>
      <c r="C35" s="63"/>
      <c r="D35" s="63"/>
      <c r="E35" s="63"/>
      <c r="F35" s="63"/>
      <c r="G35" s="63"/>
      <c r="H35" s="41"/>
    </row>
    <row r="36" spans="1:8" s="40" customFormat="1" x14ac:dyDescent="0.25">
      <c r="A36" s="63"/>
      <c r="B36" s="63"/>
      <c r="C36" s="63"/>
      <c r="D36" s="63"/>
      <c r="E36" s="63"/>
      <c r="F36" s="63"/>
      <c r="G36" s="63"/>
      <c r="H36" s="41"/>
    </row>
    <row r="37" spans="1:8" s="40" customFormat="1" x14ac:dyDescent="0.25">
      <c r="A37" s="63"/>
      <c r="B37" s="63"/>
      <c r="C37" s="63"/>
      <c r="D37" s="63"/>
      <c r="E37" s="63"/>
      <c r="F37" s="63"/>
      <c r="G37" s="63"/>
      <c r="H37" s="41"/>
    </row>
    <row r="38" spans="1:8" s="40" customFormat="1" x14ac:dyDescent="0.25">
      <c r="A38" s="63"/>
      <c r="B38" s="63"/>
      <c r="C38" s="63"/>
      <c r="D38" s="63"/>
      <c r="E38" s="63"/>
      <c r="F38" s="63"/>
      <c r="G38" s="63"/>
      <c r="H38" s="41"/>
    </row>
    <row r="39" spans="1:8" s="40" customFormat="1" x14ac:dyDescent="0.25">
      <c r="A39" s="63"/>
      <c r="B39" s="63"/>
      <c r="C39" s="63"/>
      <c r="D39" s="63"/>
      <c r="E39" s="63"/>
      <c r="F39" s="63"/>
      <c r="G39" s="63"/>
      <c r="H39" s="41"/>
    </row>
    <row r="40" spans="1:8" s="40" customFormat="1" x14ac:dyDescent="0.25">
      <c r="A40" s="63"/>
      <c r="B40" s="63"/>
      <c r="C40" s="63"/>
      <c r="D40" s="63"/>
      <c r="E40" s="63"/>
      <c r="F40" s="63"/>
      <c r="G40" s="63"/>
      <c r="H40" s="41"/>
    </row>
    <row r="41" spans="1:8" s="40" customFormat="1" x14ac:dyDescent="0.25">
      <c r="A41" s="63"/>
      <c r="B41" s="63"/>
      <c r="C41" s="63"/>
      <c r="D41" s="63"/>
      <c r="E41" s="63"/>
      <c r="F41" s="63"/>
      <c r="G41" s="63"/>
      <c r="H41" s="41"/>
    </row>
    <row r="42" spans="1:8" s="40" customFormat="1" x14ac:dyDescent="0.25">
      <c r="A42" s="63"/>
      <c r="B42" s="63"/>
      <c r="C42" s="63"/>
      <c r="D42" s="63"/>
      <c r="E42" s="63"/>
      <c r="F42" s="63"/>
      <c r="G42" s="63"/>
      <c r="H42" s="41"/>
    </row>
    <row r="43" spans="1:8" s="40" customFormat="1" x14ac:dyDescent="0.25">
      <c r="A43" s="63"/>
      <c r="B43" s="63"/>
      <c r="C43" s="63"/>
      <c r="D43" s="63"/>
      <c r="E43" s="63"/>
      <c r="F43" s="63"/>
      <c r="G43" s="63"/>
      <c r="H43" s="41"/>
    </row>
    <row r="44" spans="1:8" s="40" customFormat="1" x14ac:dyDescent="0.25">
      <c r="A44" s="63"/>
      <c r="B44" s="63"/>
      <c r="C44" s="63"/>
      <c r="D44" s="63"/>
      <c r="E44" s="63"/>
      <c r="F44" s="63"/>
      <c r="G44" s="63"/>
      <c r="H44" s="41"/>
    </row>
    <row r="45" spans="1:8" s="40" customFormat="1" x14ac:dyDescent="0.25">
      <c r="A45" s="63"/>
      <c r="B45" s="63"/>
      <c r="C45" s="63"/>
      <c r="D45" s="63"/>
      <c r="E45" s="63"/>
      <c r="F45" s="63"/>
      <c r="G45" s="63"/>
      <c r="H45" s="41"/>
    </row>
    <row r="46" spans="1:8" s="40" customFormat="1" x14ac:dyDescent="0.25">
      <c r="A46" s="63"/>
      <c r="B46" s="63"/>
      <c r="C46" s="63"/>
      <c r="D46" s="63"/>
      <c r="E46" s="63"/>
      <c r="F46" s="63"/>
      <c r="G46" s="63"/>
      <c r="H46" s="41"/>
    </row>
    <row r="47" spans="1:8" s="40" customFormat="1" x14ac:dyDescent="0.25">
      <c r="A47" s="63"/>
      <c r="B47" s="63"/>
      <c r="C47" s="63"/>
      <c r="D47" s="63"/>
      <c r="E47" s="63"/>
      <c r="F47" s="63"/>
      <c r="G47" s="63"/>
      <c r="H47" s="41"/>
    </row>
    <row r="48" spans="1:8" s="40" customFormat="1" x14ac:dyDescent="0.25">
      <c r="A48" s="63"/>
      <c r="B48" s="63"/>
      <c r="C48" s="63"/>
      <c r="D48" s="63"/>
      <c r="E48" s="63"/>
      <c r="F48" s="63"/>
      <c r="G48" s="63"/>
      <c r="H48" s="41"/>
    </row>
    <row r="49" spans="1:8" s="40" customFormat="1" x14ac:dyDescent="0.25">
      <c r="A49" s="63"/>
      <c r="B49" s="63"/>
      <c r="C49" s="63"/>
      <c r="D49" s="63"/>
      <c r="E49" s="63"/>
      <c r="F49" s="63"/>
      <c r="G49" s="63"/>
      <c r="H49" s="41"/>
    </row>
    <row r="50" spans="1:8" s="40" customFormat="1" x14ac:dyDescent="0.25">
      <c r="A50" s="63"/>
      <c r="B50" s="63"/>
      <c r="C50" s="63"/>
      <c r="D50" s="63"/>
      <c r="E50" s="63"/>
      <c r="F50" s="63"/>
      <c r="G50" s="63"/>
      <c r="H50" s="41"/>
    </row>
    <row r="51" spans="1:8" s="40" customFormat="1" x14ac:dyDescent="0.25">
      <c r="A51" s="63"/>
      <c r="B51" s="63"/>
      <c r="C51" s="63"/>
      <c r="D51" s="63"/>
      <c r="E51" s="63"/>
      <c r="F51" s="63"/>
      <c r="G51" s="63"/>
      <c r="H51" s="41"/>
    </row>
    <row r="52" spans="1:8" s="40" customFormat="1" x14ac:dyDescent="0.25">
      <c r="A52" s="63"/>
      <c r="B52" s="63"/>
      <c r="C52" s="63"/>
      <c r="D52" s="63"/>
      <c r="E52" s="63"/>
      <c r="F52" s="63"/>
      <c r="G52" s="63"/>
      <c r="H52" s="41"/>
    </row>
    <row r="53" spans="1:8" s="40" customFormat="1" x14ac:dyDescent="0.25">
      <c r="A53" s="63"/>
      <c r="B53" s="63"/>
      <c r="C53" s="63"/>
      <c r="D53" s="63"/>
      <c r="E53" s="63"/>
      <c r="F53" s="63"/>
      <c r="G53" s="63"/>
      <c r="H53" s="41"/>
    </row>
    <row r="54" spans="1:8" s="40" customFormat="1" x14ac:dyDescent="0.25">
      <c r="A54" s="63"/>
      <c r="B54" s="63"/>
      <c r="C54" s="63"/>
      <c r="D54" s="63"/>
      <c r="E54" s="63"/>
      <c r="F54" s="63"/>
      <c r="G54" s="63"/>
      <c r="H54" s="41"/>
    </row>
    <row r="55" spans="1:8" s="40" customFormat="1" x14ac:dyDescent="0.25">
      <c r="A55" s="63"/>
      <c r="B55" s="63"/>
      <c r="C55" s="63"/>
      <c r="D55" s="63"/>
      <c r="E55" s="63"/>
      <c r="F55" s="63"/>
      <c r="G55" s="63"/>
      <c r="H55" s="41"/>
    </row>
    <row r="56" spans="1:8" s="40" customFormat="1" x14ac:dyDescent="0.25">
      <c r="A56" s="63"/>
      <c r="B56" s="63"/>
      <c r="C56" s="63"/>
      <c r="D56" s="63"/>
      <c r="E56" s="63"/>
      <c r="F56" s="63"/>
      <c r="G56" s="63"/>
      <c r="H56" s="41"/>
    </row>
    <row r="57" spans="1:8" s="40" customFormat="1" x14ac:dyDescent="0.25">
      <c r="A57" s="63"/>
      <c r="B57" s="63"/>
      <c r="C57" s="63"/>
      <c r="D57" s="63"/>
      <c r="E57" s="63"/>
      <c r="F57" s="63"/>
      <c r="G57" s="63"/>
      <c r="H57" s="41"/>
    </row>
    <row r="58" spans="1:8" s="40" customFormat="1" x14ac:dyDescent="0.25">
      <c r="A58" s="63"/>
      <c r="B58" s="63"/>
      <c r="C58" s="63"/>
      <c r="D58" s="63"/>
      <c r="E58" s="63"/>
      <c r="F58" s="63"/>
      <c r="G58" s="63"/>
      <c r="H58" s="41"/>
    </row>
    <row r="59" spans="1:8" s="40" customFormat="1" x14ac:dyDescent="0.25">
      <c r="A59" s="63"/>
      <c r="B59" s="63"/>
      <c r="C59" s="63"/>
      <c r="D59" s="63"/>
      <c r="E59" s="63"/>
      <c r="F59" s="63"/>
      <c r="G59" s="63"/>
      <c r="H59" s="41"/>
    </row>
    <row r="60" spans="1:8" s="40" customFormat="1" x14ac:dyDescent="0.25">
      <c r="A60" s="63"/>
      <c r="B60" s="63"/>
      <c r="C60" s="63"/>
      <c r="D60" s="63"/>
      <c r="E60" s="63"/>
      <c r="F60" s="63"/>
      <c r="G60" s="63"/>
      <c r="H60" s="41"/>
    </row>
    <row r="61" spans="1:8" s="40" customFormat="1" x14ac:dyDescent="0.25">
      <c r="A61" s="63"/>
      <c r="B61" s="63"/>
      <c r="C61" s="63"/>
      <c r="D61" s="63"/>
      <c r="E61" s="63"/>
      <c r="F61" s="63"/>
      <c r="G61" s="63"/>
      <c r="H61" s="41"/>
    </row>
    <row r="62" spans="1:8" s="40" customFormat="1" x14ac:dyDescent="0.25">
      <c r="A62" s="63"/>
      <c r="B62" s="63"/>
      <c r="C62" s="63"/>
      <c r="D62" s="63"/>
      <c r="E62" s="63"/>
      <c r="F62" s="63"/>
      <c r="G62" s="63"/>
      <c r="H62" s="41"/>
    </row>
    <row r="63" spans="1:8" s="40" customFormat="1" x14ac:dyDescent="0.25">
      <c r="A63" s="63"/>
      <c r="B63" s="63"/>
      <c r="C63" s="63"/>
      <c r="D63" s="63"/>
      <c r="E63" s="63"/>
      <c r="F63" s="63"/>
      <c r="G63" s="63"/>
      <c r="H63" s="41"/>
    </row>
    <row r="64" spans="1:8" s="40" customFormat="1" x14ac:dyDescent="0.25">
      <c r="A64" s="63"/>
      <c r="B64" s="63"/>
      <c r="C64" s="63"/>
      <c r="D64" s="63"/>
      <c r="E64" s="63"/>
      <c r="F64" s="63"/>
      <c r="G64" s="63"/>
      <c r="H64" s="41"/>
    </row>
    <row r="65" spans="1:8" s="40" customFormat="1" x14ac:dyDescent="0.25">
      <c r="A65" s="63"/>
      <c r="B65" s="63"/>
      <c r="C65" s="63"/>
      <c r="D65" s="63"/>
      <c r="E65" s="63"/>
      <c r="F65" s="63"/>
      <c r="G65" s="63"/>
      <c r="H65" s="41"/>
    </row>
    <row r="66" spans="1:8" s="40" customFormat="1" x14ac:dyDescent="0.25">
      <c r="A66" s="63"/>
      <c r="B66" s="63"/>
      <c r="C66" s="63"/>
      <c r="D66" s="63"/>
      <c r="E66" s="63"/>
      <c r="F66" s="63"/>
      <c r="G66" s="63"/>
      <c r="H66" s="41"/>
    </row>
    <row r="67" spans="1:8" s="40" customFormat="1" x14ac:dyDescent="0.25">
      <c r="A67" s="63"/>
      <c r="B67" s="63"/>
      <c r="C67" s="63"/>
      <c r="D67" s="63"/>
      <c r="E67" s="63"/>
      <c r="F67" s="63"/>
      <c r="G67" s="63"/>
      <c r="H67" s="41"/>
    </row>
    <row r="68" spans="1:8" s="40" customFormat="1" x14ac:dyDescent="0.25">
      <c r="A68" s="63"/>
      <c r="B68" s="63"/>
      <c r="C68" s="63"/>
      <c r="D68" s="63"/>
      <c r="E68" s="63"/>
      <c r="F68" s="63"/>
      <c r="G68" s="63"/>
      <c r="H68" s="41"/>
    </row>
    <row r="69" spans="1:8" s="40" customFormat="1" x14ac:dyDescent="0.25">
      <c r="A69" s="63"/>
      <c r="B69" s="63"/>
      <c r="C69" s="63"/>
      <c r="D69" s="63"/>
      <c r="E69" s="63"/>
      <c r="F69" s="63"/>
      <c r="G69" s="63"/>
      <c r="H69" s="41"/>
    </row>
    <row r="70" spans="1:8" s="40" customFormat="1" x14ac:dyDescent="0.25">
      <c r="A70" s="63"/>
      <c r="B70" s="63"/>
      <c r="C70" s="63"/>
      <c r="D70" s="63"/>
      <c r="E70" s="63"/>
      <c r="F70" s="63"/>
      <c r="G70" s="63"/>
      <c r="H70" s="41"/>
    </row>
    <row r="71" spans="1:8" s="40" customFormat="1" x14ac:dyDescent="0.25">
      <c r="A71" s="63"/>
      <c r="B71" s="63"/>
      <c r="C71" s="63"/>
      <c r="D71" s="63"/>
      <c r="E71" s="63"/>
      <c r="F71" s="63"/>
      <c r="G71" s="63"/>
      <c r="H71" s="41"/>
    </row>
    <row r="72" spans="1:8" s="40" customFormat="1" x14ac:dyDescent="0.25">
      <c r="A72" s="63"/>
      <c r="B72" s="63"/>
      <c r="C72" s="63"/>
      <c r="D72" s="63"/>
      <c r="E72" s="63"/>
      <c r="F72" s="63"/>
      <c r="G72" s="63"/>
      <c r="H72" s="41"/>
    </row>
    <row r="73" spans="1:8" s="40" customFormat="1" x14ac:dyDescent="0.25">
      <c r="A73" s="63"/>
      <c r="B73" s="63"/>
      <c r="C73" s="63"/>
      <c r="D73" s="63"/>
      <c r="E73" s="63"/>
      <c r="F73" s="63"/>
      <c r="G73" s="63"/>
      <c r="H73" s="41"/>
    </row>
    <row r="74" spans="1:8" s="40" customFormat="1" x14ac:dyDescent="0.25">
      <c r="A74" s="63"/>
      <c r="B74" s="63"/>
      <c r="C74" s="63"/>
      <c r="D74" s="63"/>
      <c r="E74" s="63"/>
      <c r="F74" s="63"/>
      <c r="G74" s="63"/>
      <c r="H74" s="41"/>
    </row>
    <row r="75" spans="1:8" s="40" customFormat="1" x14ac:dyDescent="0.25">
      <c r="A75" s="63"/>
      <c r="B75" s="63"/>
      <c r="C75" s="63"/>
      <c r="D75" s="63"/>
      <c r="E75" s="63"/>
      <c r="F75" s="63"/>
      <c r="G75" s="63"/>
      <c r="H75" s="41"/>
    </row>
    <row r="76" spans="1:8" s="40" customFormat="1" x14ac:dyDescent="0.25">
      <c r="A76" s="63"/>
      <c r="B76" s="63"/>
      <c r="C76" s="63"/>
      <c r="D76" s="63"/>
      <c r="E76" s="63"/>
      <c r="F76" s="63"/>
      <c r="G76" s="63"/>
      <c r="H76" s="41"/>
    </row>
    <row r="77" spans="1:8" s="40" customFormat="1" x14ac:dyDescent="0.25">
      <c r="A77" s="63"/>
      <c r="B77" s="63"/>
      <c r="C77" s="63"/>
      <c r="D77" s="63"/>
      <c r="E77" s="63"/>
      <c r="F77" s="63"/>
      <c r="G77" s="63"/>
      <c r="H77" s="41"/>
    </row>
    <row r="78" spans="1:8" s="40" customFormat="1" x14ac:dyDescent="0.25">
      <c r="A78" s="63"/>
      <c r="B78" s="63"/>
      <c r="C78" s="63"/>
      <c r="D78" s="63"/>
      <c r="E78" s="63"/>
      <c r="F78" s="63"/>
      <c r="G78" s="63"/>
      <c r="H78" s="41"/>
    </row>
    <row r="79" spans="1:8" s="40" customFormat="1" x14ac:dyDescent="0.25">
      <c r="A79" s="63"/>
      <c r="B79" s="63"/>
      <c r="C79" s="63"/>
      <c r="D79" s="63"/>
      <c r="E79" s="63"/>
      <c r="F79" s="63"/>
      <c r="G79" s="63"/>
      <c r="H79" s="41"/>
    </row>
    <row r="80" spans="1:8" s="40" customFormat="1" x14ac:dyDescent="0.25">
      <c r="A80" s="63"/>
      <c r="B80" s="63"/>
      <c r="C80" s="63"/>
      <c r="D80" s="63"/>
      <c r="E80" s="63"/>
      <c r="F80" s="63"/>
      <c r="G80" s="63"/>
      <c r="H80" s="41"/>
    </row>
    <row r="81" spans="1:8" s="40" customFormat="1" x14ac:dyDescent="0.25">
      <c r="A81" s="63"/>
      <c r="B81" s="63"/>
      <c r="C81" s="63"/>
      <c r="D81" s="63"/>
      <c r="E81" s="63"/>
      <c r="F81" s="63"/>
      <c r="G81" s="63"/>
      <c r="H81" s="41"/>
    </row>
    <row r="82" spans="1:8" s="40" customFormat="1" x14ac:dyDescent="0.25">
      <c r="A82" s="63"/>
      <c r="B82" s="63"/>
      <c r="C82" s="63"/>
      <c r="D82" s="63"/>
      <c r="E82" s="63"/>
      <c r="F82" s="63"/>
      <c r="G82" s="63"/>
      <c r="H82" s="41"/>
    </row>
    <row r="83" spans="1:8" s="40" customFormat="1" x14ac:dyDescent="0.25">
      <c r="A83" s="63"/>
      <c r="B83" s="63"/>
      <c r="C83" s="63"/>
      <c r="D83" s="63"/>
      <c r="E83" s="63"/>
      <c r="F83" s="63"/>
      <c r="G83" s="63"/>
      <c r="H83" s="41"/>
    </row>
    <row r="84" spans="1:8" s="40" customFormat="1" x14ac:dyDescent="0.25">
      <c r="A84" s="63"/>
      <c r="B84" s="63"/>
      <c r="C84" s="63"/>
      <c r="D84" s="63"/>
      <c r="E84" s="63"/>
      <c r="F84" s="63"/>
      <c r="G84" s="63"/>
      <c r="H84" s="41"/>
    </row>
    <row r="85" spans="1:8" s="40" customFormat="1" x14ac:dyDescent="0.25">
      <c r="A85" s="63"/>
      <c r="B85" s="63"/>
      <c r="C85" s="63"/>
      <c r="D85" s="63"/>
      <c r="E85" s="63"/>
      <c r="F85" s="63"/>
      <c r="G85" s="63"/>
      <c r="H85" s="41"/>
    </row>
    <row r="86" spans="1:8" s="40" customFormat="1" x14ac:dyDescent="0.25">
      <c r="A86" s="63"/>
      <c r="B86" s="63"/>
      <c r="C86" s="63"/>
      <c r="D86" s="63"/>
      <c r="E86" s="63"/>
      <c r="F86" s="63"/>
      <c r="G86" s="63"/>
      <c r="H86" s="41"/>
    </row>
    <row r="87" spans="1:8" s="40" customFormat="1" x14ac:dyDescent="0.25">
      <c r="A87" s="63"/>
      <c r="B87" s="63"/>
      <c r="C87" s="63"/>
      <c r="D87" s="63"/>
      <c r="E87" s="63"/>
      <c r="F87" s="63"/>
      <c r="G87" s="63"/>
      <c r="H87" s="41"/>
    </row>
    <row r="88" spans="1:8" s="40" customFormat="1" x14ac:dyDescent="0.25">
      <c r="A88" s="63"/>
      <c r="B88" s="63"/>
      <c r="C88" s="63"/>
      <c r="D88" s="63"/>
      <c r="E88" s="63"/>
      <c r="F88" s="63"/>
      <c r="G88" s="63"/>
      <c r="H88" s="41"/>
    </row>
    <row r="89" spans="1:8" s="40" customFormat="1" x14ac:dyDescent="0.25">
      <c r="A89" s="63"/>
      <c r="B89" s="63"/>
      <c r="C89" s="63"/>
      <c r="D89" s="63"/>
      <c r="E89" s="63"/>
      <c r="F89" s="63"/>
      <c r="G89" s="63"/>
      <c r="H89" s="41"/>
    </row>
    <row r="90" spans="1:8" s="40" customFormat="1" x14ac:dyDescent="0.25">
      <c r="A90" s="63"/>
      <c r="B90" s="63"/>
      <c r="C90" s="63"/>
      <c r="D90" s="63"/>
      <c r="E90" s="63"/>
      <c r="F90" s="63"/>
      <c r="G90" s="63"/>
      <c r="H90" s="41"/>
    </row>
    <row r="91" spans="1:8" s="40" customFormat="1" x14ac:dyDescent="0.25">
      <c r="A91" s="63"/>
      <c r="B91" s="63"/>
      <c r="C91" s="63"/>
      <c r="D91" s="63"/>
      <c r="E91" s="63"/>
      <c r="F91" s="63"/>
      <c r="G91" s="63"/>
      <c r="H91" s="41"/>
    </row>
    <row r="92" spans="1:8" s="40" customFormat="1" x14ac:dyDescent="0.25">
      <c r="A92" s="63"/>
      <c r="B92" s="63"/>
      <c r="C92" s="63"/>
      <c r="D92" s="63"/>
      <c r="E92" s="63"/>
      <c r="F92" s="63"/>
      <c r="G92" s="63"/>
      <c r="H92" s="41"/>
    </row>
    <row r="93" spans="1:8" s="40" customFormat="1" x14ac:dyDescent="0.25">
      <c r="A93" s="63"/>
      <c r="B93" s="63"/>
      <c r="C93" s="63"/>
      <c r="D93" s="63"/>
      <c r="E93" s="63"/>
      <c r="F93" s="63"/>
      <c r="G93" s="63"/>
      <c r="H93" s="41"/>
    </row>
    <row r="94" spans="1:8" s="40" customFormat="1" x14ac:dyDescent="0.25">
      <c r="A94" s="63"/>
      <c r="B94" s="63"/>
      <c r="C94" s="63"/>
      <c r="D94" s="63"/>
      <c r="E94" s="63"/>
      <c r="F94" s="63"/>
      <c r="G94" s="63"/>
      <c r="H94" s="41"/>
    </row>
    <row r="95" spans="1:8" s="40" customFormat="1" x14ac:dyDescent="0.25">
      <c r="A95" s="63"/>
      <c r="B95" s="63"/>
      <c r="C95" s="63"/>
      <c r="D95" s="63"/>
      <c r="E95" s="63"/>
      <c r="F95" s="63"/>
      <c r="G95" s="63"/>
      <c r="H95" s="41"/>
    </row>
    <row r="96" spans="1:8" s="40" customFormat="1" x14ac:dyDescent="0.25">
      <c r="A96" s="63"/>
      <c r="B96" s="63"/>
      <c r="C96" s="63"/>
      <c r="D96" s="63"/>
      <c r="E96" s="63"/>
      <c r="F96" s="63"/>
      <c r="G96" s="63"/>
      <c r="H96" s="41"/>
    </row>
    <row r="97" spans="1:8" s="40" customFormat="1" x14ac:dyDescent="0.25">
      <c r="A97" s="63"/>
      <c r="B97" s="63"/>
      <c r="C97" s="63"/>
      <c r="D97" s="63"/>
      <c r="E97" s="63"/>
      <c r="F97" s="63"/>
      <c r="G97" s="63"/>
      <c r="H97" s="41"/>
    </row>
    <row r="98" spans="1:8" s="40" customFormat="1" x14ac:dyDescent="0.25">
      <c r="A98" s="63"/>
      <c r="B98" s="63"/>
      <c r="C98" s="63"/>
      <c r="D98" s="63"/>
      <c r="E98" s="63"/>
      <c r="F98" s="63"/>
      <c r="G98" s="63"/>
      <c r="H98" s="41"/>
    </row>
    <row r="99" spans="1:8" s="40" customFormat="1" x14ac:dyDescent="0.25">
      <c r="A99" s="63"/>
      <c r="B99" s="63"/>
      <c r="C99" s="63"/>
      <c r="D99" s="63"/>
      <c r="E99" s="63"/>
      <c r="F99" s="63"/>
      <c r="G99" s="63"/>
      <c r="H99" s="41"/>
    </row>
    <row r="100" spans="1:8" s="40" customFormat="1" x14ac:dyDescent="0.25">
      <c r="A100" s="63"/>
      <c r="B100" s="63"/>
      <c r="C100" s="63"/>
      <c r="D100" s="63"/>
      <c r="E100" s="63"/>
      <c r="F100" s="63"/>
      <c r="G100" s="63"/>
      <c r="H100" s="41"/>
    </row>
    <row r="101" spans="1:8" s="40" customFormat="1" x14ac:dyDescent="0.25">
      <c r="A101" s="63"/>
      <c r="B101" s="63"/>
      <c r="C101" s="63"/>
      <c r="D101" s="63"/>
      <c r="E101" s="63"/>
      <c r="F101" s="63"/>
      <c r="G101" s="63"/>
      <c r="H101" s="41"/>
    </row>
    <row r="102" spans="1:8" s="40" customFormat="1" x14ac:dyDescent="0.25">
      <c r="A102" s="63"/>
      <c r="B102" s="63"/>
      <c r="C102" s="63"/>
      <c r="D102" s="63"/>
      <c r="E102" s="63"/>
      <c r="F102" s="63"/>
      <c r="G102" s="63"/>
      <c r="H102" s="41"/>
    </row>
    <row r="103" spans="1:8" s="40" customFormat="1" x14ac:dyDescent="0.25">
      <c r="A103" s="63"/>
      <c r="B103" s="63"/>
      <c r="C103" s="63"/>
      <c r="D103" s="63"/>
      <c r="E103" s="63"/>
      <c r="F103" s="63"/>
      <c r="G103" s="63"/>
      <c r="H103" s="41"/>
    </row>
    <row r="104" spans="1:8" s="40" customFormat="1" x14ac:dyDescent="0.25">
      <c r="A104" s="63"/>
      <c r="B104" s="63"/>
      <c r="C104" s="63"/>
      <c r="D104" s="63"/>
      <c r="E104" s="63"/>
      <c r="F104" s="63"/>
      <c r="G104" s="63"/>
      <c r="H104" s="41"/>
    </row>
    <row r="105" spans="1:8" s="40" customFormat="1" x14ac:dyDescent="0.25">
      <c r="A105" s="63"/>
      <c r="B105" s="63"/>
      <c r="C105" s="63"/>
      <c r="D105" s="63"/>
      <c r="E105" s="63"/>
      <c r="F105" s="63"/>
      <c r="G105" s="63"/>
      <c r="H105" s="41"/>
    </row>
    <row r="106" spans="1:8" s="40" customFormat="1" x14ac:dyDescent="0.25">
      <c r="A106" s="63"/>
      <c r="B106" s="63"/>
      <c r="C106" s="63"/>
      <c r="D106" s="63"/>
      <c r="E106" s="63"/>
      <c r="F106" s="63"/>
      <c r="G106" s="63"/>
      <c r="H106" s="41"/>
    </row>
    <row r="107" spans="1:8" s="40" customFormat="1" x14ac:dyDescent="0.25">
      <c r="A107" s="63"/>
      <c r="B107" s="63"/>
      <c r="C107" s="63"/>
      <c r="D107" s="63"/>
      <c r="E107" s="63"/>
      <c r="F107" s="63"/>
      <c r="G107" s="63"/>
      <c r="H107" s="41"/>
    </row>
    <row r="108" spans="1:8" s="40" customFormat="1" x14ac:dyDescent="0.25">
      <c r="A108" s="63"/>
      <c r="B108" s="63"/>
      <c r="C108" s="63"/>
      <c r="D108" s="63"/>
      <c r="E108" s="63"/>
      <c r="F108" s="63"/>
      <c r="G108" s="63"/>
      <c r="H108" s="41"/>
    </row>
    <row r="109" spans="1:8" s="40" customFormat="1" x14ac:dyDescent="0.25">
      <c r="A109" s="63"/>
      <c r="B109" s="63"/>
      <c r="C109" s="63"/>
      <c r="D109" s="63"/>
      <c r="E109" s="63"/>
      <c r="F109" s="63"/>
      <c r="G109" s="63"/>
      <c r="H109" s="41"/>
    </row>
    <row r="110" spans="1:8" s="40" customFormat="1" x14ac:dyDescent="0.25">
      <c r="A110" s="63"/>
      <c r="B110" s="63"/>
      <c r="C110" s="63"/>
      <c r="D110" s="63"/>
      <c r="E110" s="63"/>
      <c r="F110" s="63"/>
      <c r="G110" s="63"/>
      <c r="H110" s="41"/>
    </row>
    <row r="111" spans="1:8" s="40" customFormat="1" x14ac:dyDescent="0.25">
      <c r="A111" s="63"/>
      <c r="B111" s="63"/>
      <c r="C111" s="63"/>
      <c r="D111" s="63"/>
      <c r="E111" s="63"/>
      <c r="F111" s="63"/>
      <c r="G111" s="63"/>
      <c r="H111" s="41"/>
    </row>
    <row r="112" spans="1:8" s="40" customFormat="1" x14ac:dyDescent="0.25">
      <c r="A112" s="63"/>
      <c r="B112" s="63"/>
      <c r="C112" s="63"/>
      <c r="D112" s="63"/>
      <c r="E112" s="63"/>
      <c r="F112" s="63"/>
      <c r="G112" s="63"/>
      <c r="H112" s="41"/>
    </row>
    <row r="113" spans="1:8" s="40" customFormat="1" x14ac:dyDescent="0.25">
      <c r="A113" s="63"/>
      <c r="B113" s="63"/>
      <c r="C113" s="63"/>
      <c r="D113" s="63"/>
      <c r="E113" s="63"/>
      <c r="F113" s="63"/>
      <c r="G113" s="63"/>
      <c r="H113" s="41"/>
    </row>
    <row r="114" spans="1:8" s="40" customFormat="1" x14ac:dyDescent="0.25">
      <c r="A114" s="63"/>
      <c r="B114" s="63"/>
      <c r="C114" s="63"/>
      <c r="D114" s="63"/>
      <c r="E114" s="63"/>
      <c r="F114" s="63"/>
      <c r="G114" s="63"/>
      <c r="H114" s="41"/>
    </row>
    <row r="115" spans="1:8" s="40" customFormat="1" x14ac:dyDescent="0.25">
      <c r="A115" s="63"/>
      <c r="B115" s="63"/>
      <c r="C115" s="63"/>
      <c r="D115" s="63"/>
      <c r="E115" s="63"/>
      <c r="F115" s="63"/>
      <c r="G115" s="63"/>
      <c r="H115" s="41"/>
    </row>
    <row r="116" spans="1:8" s="40" customFormat="1" x14ac:dyDescent="0.25">
      <c r="A116" s="63"/>
      <c r="B116" s="63"/>
      <c r="C116" s="63"/>
      <c r="D116" s="63"/>
      <c r="E116" s="63"/>
      <c r="F116" s="63"/>
      <c r="G116" s="63"/>
      <c r="H116" s="41"/>
    </row>
    <row r="117" spans="1:8" s="40" customFormat="1" x14ac:dyDescent="0.25">
      <c r="A117" s="63"/>
      <c r="B117" s="63"/>
      <c r="C117" s="63"/>
      <c r="D117" s="63"/>
      <c r="E117" s="63"/>
      <c r="F117" s="63"/>
      <c r="G117" s="63"/>
      <c r="H117" s="41"/>
    </row>
    <row r="118" spans="1:8" s="40" customFormat="1" x14ac:dyDescent="0.25">
      <c r="A118" s="63"/>
      <c r="B118" s="63"/>
      <c r="C118" s="63"/>
      <c r="D118" s="63"/>
      <c r="E118" s="63"/>
      <c r="F118" s="63"/>
      <c r="G118" s="63"/>
      <c r="H118" s="41"/>
    </row>
    <row r="119" spans="1:8" s="40" customFormat="1" x14ac:dyDescent="0.25">
      <c r="A119" s="63"/>
      <c r="B119" s="63"/>
      <c r="C119" s="63"/>
      <c r="D119" s="63"/>
      <c r="E119" s="63"/>
      <c r="F119" s="63"/>
      <c r="G119" s="63"/>
      <c r="H119" s="41"/>
    </row>
    <row r="120" spans="1:8" s="40" customFormat="1" x14ac:dyDescent="0.25">
      <c r="A120" s="63"/>
      <c r="B120" s="63"/>
      <c r="C120" s="63"/>
      <c r="D120" s="63"/>
      <c r="E120" s="63"/>
      <c r="F120" s="63"/>
      <c r="G120" s="63"/>
      <c r="H120" s="41"/>
    </row>
    <row r="121" spans="1:8" s="40" customFormat="1" x14ac:dyDescent="0.25">
      <c r="A121" s="63"/>
      <c r="B121" s="63"/>
      <c r="C121" s="63"/>
      <c r="D121" s="63"/>
      <c r="E121" s="63"/>
      <c r="F121" s="63"/>
      <c r="G121" s="63"/>
      <c r="H121" s="41"/>
    </row>
    <row r="122" spans="1:8" s="40" customFormat="1" x14ac:dyDescent="0.25">
      <c r="A122" s="63"/>
      <c r="B122" s="63"/>
      <c r="C122" s="63"/>
      <c r="D122" s="63"/>
      <c r="E122" s="63"/>
      <c r="F122" s="63"/>
      <c r="G122" s="63"/>
      <c r="H122" s="41"/>
    </row>
    <row r="123" spans="1:8" s="40" customFormat="1" x14ac:dyDescent="0.25">
      <c r="A123" s="63"/>
      <c r="B123" s="63"/>
      <c r="C123" s="63"/>
      <c r="D123" s="63"/>
      <c r="E123" s="63"/>
      <c r="F123" s="63"/>
      <c r="G123" s="63"/>
      <c r="H123" s="41"/>
    </row>
    <row r="124" spans="1:8" s="40" customFormat="1" x14ac:dyDescent="0.25">
      <c r="A124" s="63"/>
      <c r="B124" s="63"/>
      <c r="C124" s="63"/>
      <c r="D124" s="63"/>
      <c r="E124" s="63"/>
      <c r="F124" s="63"/>
      <c r="G124" s="63"/>
      <c r="H124" s="41"/>
    </row>
    <row r="125" spans="1:8" s="40" customFormat="1" x14ac:dyDescent="0.25">
      <c r="A125" s="63"/>
      <c r="B125" s="63"/>
      <c r="C125" s="63"/>
      <c r="D125" s="63"/>
      <c r="E125" s="63"/>
      <c r="F125" s="63"/>
      <c r="G125" s="63"/>
      <c r="H125" s="41"/>
    </row>
    <row r="126" spans="1:8" s="40" customFormat="1" x14ac:dyDescent="0.25">
      <c r="A126" s="63"/>
      <c r="B126" s="63"/>
      <c r="C126" s="63"/>
      <c r="D126" s="63"/>
      <c r="E126" s="63"/>
      <c r="F126" s="63"/>
      <c r="G126" s="63"/>
      <c r="H126" s="41"/>
    </row>
    <row r="127" spans="1:8" s="40" customFormat="1" x14ac:dyDescent="0.25">
      <c r="A127" s="63"/>
      <c r="B127" s="63"/>
      <c r="C127" s="63"/>
      <c r="D127" s="63"/>
      <c r="E127" s="63"/>
      <c r="F127" s="63"/>
      <c r="G127" s="63"/>
      <c r="H127" s="41"/>
    </row>
    <row r="128" spans="1:8" s="40" customFormat="1" x14ac:dyDescent="0.25">
      <c r="A128" s="63"/>
      <c r="B128" s="63"/>
      <c r="C128" s="63"/>
      <c r="D128" s="63"/>
      <c r="E128" s="63"/>
      <c r="F128" s="63"/>
      <c r="G128" s="63"/>
      <c r="H128" s="41"/>
    </row>
    <row r="129" spans="1:8" s="40" customFormat="1" x14ac:dyDescent="0.25">
      <c r="A129" s="63"/>
      <c r="B129" s="63"/>
      <c r="C129" s="63"/>
      <c r="D129" s="63"/>
      <c r="E129" s="63"/>
      <c r="F129" s="63"/>
      <c r="G129" s="63"/>
      <c r="H129" s="41"/>
    </row>
    <row r="130" spans="1:8" s="40" customFormat="1" x14ac:dyDescent="0.25">
      <c r="A130" s="63"/>
      <c r="B130" s="63"/>
      <c r="C130" s="63"/>
      <c r="D130" s="63"/>
      <c r="E130" s="63"/>
      <c r="F130" s="63"/>
      <c r="G130" s="63"/>
      <c r="H130" s="41"/>
    </row>
    <row r="131" spans="1:8" s="40" customFormat="1" x14ac:dyDescent="0.25">
      <c r="A131" s="63"/>
      <c r="B131" s="63"/>
      <c r="C131" s="63"/>
      <c r="D131" s="63"/>
      <c r="E131" s="63"/>
      <c r="F131" s="63"/>
      <c r="G131" s="63"/>
      <c r="H131" s="41"/>
    </row>
    <row r="132" spans="1:8" s="40" customFormat="1" x14ac:dyDescent="0.25">
      <c r="A132" s="63"/>
      <c r="B132" s="63"/>
      <c r="C132" s="63"/>
      <c r="D132" s="63"/>
      <c r="E132" s="63"/>
      <c r="F132" s="63"/>
      <c r="G132" s="63"/>
      <c r="H132" s="41"/>
    </row>
    <row r="133" spans="1:8" s="40" customFormat="1" x14ac:dyDescent="0.25">
      <c r="A133" s="63"/>
      <c r="B133" s="63"/>
      <c r="C133" s="63"/>
      <c r="D133" s="63"/>
      <c r="E133" s="63"/>
      <c r="F133" s="63"/>
      <c r="G133" s="63"/>
      <c r="H133" s="41"/>
    </row>
    <row r="134" spans="1:8" s="40" customFormat="1" x14ac:dyDescent="0.25">
      <c r="A134" s="63"/>
      <c r="B134" s="63"/>
      <c r="C134" s="63"/>
      <c r="D134" s="63"/>
      <c r="E134" s="63"/>
      <c r="F134" s="63"/>
      <c r="G134" s="63"/>
      <c r="H134" s="41"/>
    </row>
    <row r="135" spans="1:8" s="40" customFormat="1" x14ac:dyDescent="0.25"/>
    <row r="136" spans="1:8" s="40" customFormat="1" x14ac:dyDescent="0.25"/>
    <row r="137" spans="1:8" s="40" customFormat="1" x14ac:dyDescent="0.25"/>
    <row r="138" spans="1:8" s="40" customFormat="1" x14ac:dyDescent="0.25"/>
    <row r="139" spans="1:8" s="40" customFormat="1" x14ac:dyDescent="0.25">
      <c r="A139" s="52" t="s">
        <v>632</v>
      </c>
    </row>
    <row r="140" spans="1:8" s="40" customFormat="1" x14ac:dyDescent="0.25"/>
    <row r="141" spans="1:8" s="40" customFormat="1" x14ac:dyDescent="0.25">
      <c r="A141" s="25" t="s">
        <v>641</v>
      </c>
      <c r="B141" s="39" t="s">
        <v>473</v>
      </c>
      <c r="C141" s="39" t="s">
        <v>474</v>
      </c>
      <c r="D141" s="39" t="s">
        <v>475</v>
      </c>
      <c r="E141" s="39" t="s">
        <v>476</v>
      </c>
      <c r="F141" s="39" t="s">
        <v>477</v>
      </c>
      <c r="G141" s="39" t="s">
        <v>478</v>
      </c>
      <c r="H141" s="39" t="s">
        <v>627</v>
      </c>
    </row>
    <row r="142" spans="1:8" s="40" customFormat="1" x14ac:dyDescent="0.25">
      <c r="A142" s="37" t="str">
        <f>IF('7. Criteria A2, B4, C and E '!$A$5&lt;&gt;"",'7. Criteria A2, B4, C and E '!$A$5,"")</f>
        <v/>
      </c>
      <c r="B142" s="38"/>
      <c r="C142" s="38"/>
      <c r="D142" s="38"/>
      <c r="E142" s="38"/>
      <c r="F142" s="38"/>
      <c r="G142" s="38"/>
      <c r="H142" s="39"/>
    </row>
    <row r="143" spans="1:8" s="40" customFormat="1" x14ac:dyDescent="0.25">
      <c r="A143" s="37" t="str">
        <f>IF('7. Criteria A2, B4, C and E '!$A$5&lt;&gt;"",'7. Criteria A2, B4, C and E '!$A$5,"")</f>
        <v/>
      </c>
      <c r="B143" s="38"/>
      <c r="C143" s="38"/>
      <c r="D143" s="38"/>
      <c r="E143" s="38"/>
      <c r="F143" s="38"/>
      <c r="G143" s="38"/>
      <c r="H143" s="39"/>
    </row>
    <row r="144" spans="1:8" s="40" customFormat="1" x14ac:dyDescent="0.25">
      <c r="A144" s="37" t="str">
        <f>IF('7. Criteria A2, B4, C and E '!$A$5&lt;&gt;"",'7. Criteria A2, B4, C and E '!$A$5,"")</f>
        <v/>
      </c>
      <c r="B144" s="38"/>
      <c r="C144" s="38"/>
      <c r="D144" s="38"/>
      <c r="E144" s="38"/>
      <c r="F144" s="38"/>
      <c r="G144" s="38"/>
      <c r="H144" s="39"/>
    </row>
    <row r="145" spans="1:8" s="40" customFormat="1" x14ac:dyDescent="0.25">
      <c r="A145" s="37" t="str">
        <f>IF('7. Criteria A2, B4, C and E '!$A$5&lt;&gt;"",'7. Criteria A2, B4, C and E '!$A$5,"")</f>
        <v/>
      </c>
      <c r="B145" s="38"/>
      <c r="C145" s="38"/>
      <c r="D145" s="38"/>
      <c r="E145" s="38"/>
      <c r="F145" s="38"/>
      <c r="G145" s="38"/>
      <c r="H145" s="39"/>
    </row>
    <row r="146" spans="1:8" s="40" customFormat="1" x14ac:dyDescent="0.25">
      <c r="A146" s="37" t="str">
        <f>IF('7. Criteria A2, B4, C and E '!$A$5&lt;&gt;"",'7. Criteria A2, B4, C and E '!$A$5,"")</f>
        <v/>
      </c>
      <c r="B146" s="38"/>
      <c r="C146" s="38"/>
      <c r="D146" s="38"/>
      <c r="E146" s="38"/>
      <c r="F146" s="38"/>
      <c r="G146" s="38"/>
      <c r="H146" s="39"/>
    </row>
    <row r="147" spans="1:8" s="40" customFormat="1" x14ac:dyDescent="0.25">
      <c r="A147" s="37" t="str">
        <f>IF('7. Criteria A2, B4, C and E '!$A$5&lt;&gt;"",'7. Criteria A2, B4, C and E '!$A$5,"")</f>
        <v/>
      </c>
      <c r="B147" s="38"/>
      <c r="C147" s="38"/>
      <c r="D147" s="38"/>
      <c r="E147" s="38"/>
      <c r="F147" s="38"/>
      <c r="G147" s="38"/>
      <c r="H147" s="39"/>
    </row>
    <row r="148" spans="1:8" s="40" customFormat="1" x14ac:dyDescent="0.25">
      <c r="A148" s="37" t="str">
        <f>IF('7. Criteria A2, B4, C and E '!$A$5&lt;&gt;"",'7. Criteria A2, B4, C and E '!$A$5,"")</f>
        <v/>
      </c>
      <c r="B148" s="38"/>
      <c r="C148" s="38"/>
      <c r="D148" s="38"/>
      <c r="E148" s="38"/>
      <c r="F148" s="38"/>
      <c r="G148" s="38"/>
      <c r="H148" s="39"/>
    </row>
    <row r="149" spans="1:8" s="40" customFormat="1" x14ac:dyDescent="0.25"/>
    <row r="150" spans="1:8" s="40" customFormat="1" x14ac:dyDescent="0.25">
      <c r="A150" s="52" t="s">
        <v>643</v>
      </c>
    </row>
    <row r="151" spans="1:8" s="40" customFormat="1" x14ac:dyDescent="0.25"/>
    <row r="152" spans="1:8" s="40" customFormat="1" x14ac:dyDescent="0.25">
      <c r="A152" s="42" t="s">
        <v>642</v>
      </c>
      <c r="B152" s="39" t="s">
        <v>473</v>
      </c>
      <c r="C152" s="39" t="s">
        <v>474</v>
      </c>
      <c r="D152" s="39" t="s">
        <v>475</v>
      </c>
      <c r="E152" s="39" t="s">
        <v>476</v>
      </c>
      <c r="F152" s="39" t="s">
        <v>477</v>
      </c>
      <c r="G152" s="39" t="s">
        <v>478</v>
      </c>
      <c r="H152" s="39" t="s">
        <v>627</v>
      </c>
    </row>
    <row r="153" spans="1:8" s="40" customFormat="1" x14ac:dyDescent="0.25">
      <c r="A153" s="37" t="str">
        <f>IF('7. Criteria A2, B4, C and E '!$B$20&lt;&gt;"",'7. Criteria A2, B4, C and E '!$B$20,"")</f>
        <v/>
      </c>
      <c r="B153" s="38"/>
      <c r="C153" s="38"/>
      <c r="D153" s="38"/>
      <c r="E153" s="38"/>
      <c r="F153" s="38"/>
      <c r="G153" s="38"/>
      <c r="H153" s="39"/>
    </row>
    <row r="154" spans="1:8" s="40" customFormat="1" x14ac:dyDescent="0.25">
      <c r="A154" s="37" t="str">
        <f>IF('7. Criteria A2, B4, C and E '!$B$20&lt;&gt;"",'7. Criteria A2, B4, C and E '!$B$20,"")</f>
        <v/>
      </c>
      <c r="B154" s="38"/>
      <c r="C154" s="38"/>
      <c r="D154" s="38"/>
      <c r="E154" s="38"/>
      <c r="F154" s="38"/>
      <c r="G154" s="38"/>
      <c r="H154" s="39"/>
    </row>
    <row r="155" spans="1:8" s="40" customFormat="1" x14ac:dyDescent="0.25">
      <c r="A155" s="37" t="str">
        <f>IF('7. Criteria A2, B4, C and E '!$B$20&lt;&gt;"",'7. Criteria A2, B4, C and E '!$B$20,"")</f>
        <v/>
      </c>
      <c r="B155" s="38"/>
      <c r="C155" s="38"/>
      <c r="D155" s="38"/>
      <c r="E155" s="38"/>
      <c r="F155" s="38"/>
      <c r="G155" s="38"/>
      <c r="H155" s="39"/>
    </row>
    <row r="156" spans="1:8" s="40" customFormat="1" x14ac:dyDescent="0.25">
      <c r="A156" s="37" t="str">
        <f>IF('7. Criteria A2, B4, C and E '!$B$20&lt;&gt;"",'7. Criteria A2, B4, C and E '!$B$20,"")</f>
        <v/>
      </c>
      <c r="B156" s="38"/>
      <c r="C156" s="38"/>
      <c r="D156" s="38"/>
      <c r="E156" s="38"/>
      <c r="F156" s="38"/>
      <c r="G156" s="38"/>
      <c r="H156" s="39"/>
    </row>
    <row r="157" spans="1:8" s="40" customFormat="1" x14ac:dyDescent="0.25">
      <c r="A157" s="37" t="str">
        <f>IF('7. Criteria A2, B4, C and E '!$B$20&lt;&gt;"",'7. Criteria A2, B4, C and E '!$B$20,"")</f>
        <v/>
      </c>
      <c r="B157" s="38"/>
      <c r="C157" s="38"/>
      <c r="D157" s="38"/>
      <c r="E157" s="38"/>
      <c r="F157" s="38"/>
      <c r="G157" s="38"/>
      <c r="H157" s="39"/>
    </row>
    <row r="158" spans="1:8" s="40" customFormat="1" x14ac:dyDescent="0.25">
      <c r="A158" s="37" t="str">
        <f>IF('7. Criteria A2, B4, C and E '!$B$20&lt;&gt;"",'7. Criteria A2, B4, C and E '!$B$20,"")</f>
        <v/>
      </c>
      <c r="B158" s="38"/>
      <c r="C158" s="38"/>
      <c r="D158" s="38"/>
      <c r="E158" s="38"/>
      <c r="F158" s="38"/>
      <c r="G158" s="38"/>
      <c r="H158" s="39"/>
    </row>
    <row r="159" spans="1:8" s="40" customFormat="1" x14ac:dyDescent="0.25">
      <c r="A159" s="37" t="str">
        <f>IF('7. Criteria A2, B4, C and E '!$B$20&lt;&gt;"",'7. Criteria A2, B4, C and E '!$B$20,"")</f>
        <v/>
      </c>
      <c r="B159" s="38"/>
      <c r="C159" s="38"/>
      <c r="D159" s="38"/>
      <c r="E159" s="38"/>
      <c r="F159" s="38"/>
      <c r="G159" s="38"/>
      <c r="H159" s="39"/>
    </row>
    <row r="160" spans="1:8" s="40" customFormat="1" x14ac:dyDescent="0.25">
      <c r="A160" s="37" t="str">
        <f>IF('7. Criteria A2, B4, C and E '!$B$20&lt;&gt;"",'7. Criteria A2, B4, C and E '!$B$20,"")</f>
        <v/>
      </c>
      <c r="B160" s="38"/>
      <c r="C160" s="38"/>
      <c r="D160" s="38"/>
      <c r="E160" s="38"/>
      <c r="F160" s="38"/>
      <c r="G160" s="38"/>
      <c r="H160" s="39"/>
    </row>
    <row r="161" s="40" customFormat="1" x14ac:dyDescent="0.25"/>
    <row r="162" s="40" customFormat="1" x14ac:dyDescent="0.25"/>
    <row r="163" s="40" customFormat="1" x14ac:dyDescent="0.25"/>
    <row r="164" s="40" customFormat="1" x14ac:dyDescent="0.25"/>
    <row r="165" s="40" customFormat="1" x14ac:dyDescent="0.25"/>
    <row r="166" s="40" customFormat="1" x14ac:dyDescent="0.25"/>
    <row r="167" s="40" customFormat="1" x14ac:dyDescent="0.25"/>
    <row r="168" s="40" customFormat="1" x14ac:dyDescent="0.25"/>
    <row r="169" s="40" customFormat="1" x14ac:dyDescent="0.25"/>
    <row r="170" s="40" customFormat="1" x14ac:dyDescent="0.25"/>
    <row r="171" s="40" customFormat="1" x14ac:dyDescent="0.25"/>
    <row r="172" s="40" customFormat="1" x14ac:dyDescent="0.25"/>
    <row r="173" s="40" customFormat="1" x14ac:dyDescent="0.25"/>
    <row r="174" s="40" customFormat="1" x14ac:dyDescent="0.25"/>
    <row r="175" s="40" customFormat="1" x14ac:dyDescent="0.25"/>
    <row r="176" s="40" customFormat="1" x14ac:dyDescent="0.25"/>
    <row r="177" s="40" customFormat="1" x14ac:dyDescent="0.25"/>
    <row r="178" s="40" customFormat="1" x14ac:dyDescent="0.25"/>
    <row r="179" s="40" customFormat="1" x14ac:dyDescent="0.25"/>
    <row r="180" s="40" customFormat="1" x14ac:dyDescent="0.25"/>
    <row r="181" s="40" customFormat="1" x14ac:dyDescent="0.25"/>
    <row r="182" s="40" customFormat="1" x14ac:dyDescent="0.25"/>
    <row r="183" s="40" customFormat="1" x14ac:dyDescent="0.25"/>
    <row r="184" s="40" customFormat="1" x14ac:dyDescent="0.25"/>
    <row r="185" s="40" customFormat="1" x14ac:dyDescent="0.25"/>
    <row r="186" s="40" customFormat="1" x14ac:dyDescent="0.25"/>
    <row r="187" s="40" customFormat="1" x14ac:dyDescent="0.25"/>
    <row r="188" s="40" customFormat="1" x14ac:dyDescent="0.25"/>
    <row r="189" s="40" customFormat="1" x14ac:dyDescent="0.25"/>
    <row r="190" s="40" customFormat="1" x14ac:dyDescent="0.25"/>
    <row r="191" s="40" customFormat="1" x14ac:dyDescent="0.25"/>
    <row r="192" s="40" customFormat="1" x14ac:dyDescent="0.25"/>
    <row r="193" s="40" customFormat="1" x14ac:dyDescent="0.25"/>
    <row r="194" s="40" customFormat="1" x14ac:dyDescent="0.25"/>
    <row r="195" s="40" customFormat="1" x14ac:dyDescent="0.25"/>
    <row r="196" s="40" customFormat="1" x14ac:dyDescent="0.25"/>
    <row r="197" s="40" customFormat="1" x14ac:dyDescent="0.25"/>
    <row r="198" s="40" customFormat="1" x14ac:dyDescent="0.25"/>
    <row r="199" s="40" customFormat="1" x14ac:dyDescent="0.25"/>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lookups!$L$45:$L$49</xm:f>
          </x14:formula1>
          <xm:sqref>E8:E134 E142:E148 E153:E160</xm:sqref>
        </x14:dataValidation>
        <x14:dataValidation type="list" allowBlank="1" showInputMessage="1" showErrorMessage="1">
          <x14:formula1>
            <xm:f>lookups!$L$51:$L$54</xm:f>
          </x14:formula1>
          <xm:sqref>F8:F134 F142:F148 F153:F160</xm:sqref>
        </x14:dataValidation>
        <x14:dataValidation type="list" allowBlank="1" showInputMessage="1" showErrorMessage="1">
          <x14:formula1>
            <xm:f>lookups!$L$56:$L$62</xm:f>
          </x14:formula1>
          <xm:sqref>G8:G134 G142:G148 G153:G160</xm:sqref>
        </x14:dataValidation>
        <x14:dataValidation type="list" allowBlank="1" showInputMessage="1" showErrorMessage="1">
          <x14:formula1>
            <xm:f>threats!$A$2:$A$13</xm:f>
          </x14:formula1>
          <xm:sqref>B8:B134 B142:B148 B153:B160</xm:sqref>
        </x14:dataValidation>
        <x14:dataValidation type="list" allowBlank="1" showInputMessage="1" showErrorMessage="1">
          <x14:formula1>
            <xm:f>threats!$F$2:$F$46</xm:f>
          </x14:formula1>
          <xm:sqref>C8:C134 C142:C148 C153:C160</xm:sqref>
        </x14:dataValidation>
        <x14:dataValidation type="list" allowBlank="1" showInputMessage="1" showErrorMessage="1">
          <x14:formula1>
            <xm:f>threats!$J$8:$J$80</xm:f>
          </x14:formula1>
          <xm:sqref>D8:D134 D142:D148 D153:D160</xm:sqref>
        </x14:dataValidation>
        <x14:dataValidation type="list" allowBlank="1" showInputMessage="1" showErrorMessage="1">
          <x14:formula1>
            <xm:f>threats!$Q$1:$Q$93</xm:f>
          </x14:formula1>
          <xm:sqref>A8:A134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1. Instructions</vt:lpstr>
      <vt:lpstr>2. About you</vt:lpstr>
      <vt:lpstr>3. About this proposal</vt:lpstr>
      <vt:lpstr>4. Site information</vt:lpstr>
      <vt:lpstr>5. Trigger species (global)</vt:lpstr>
      <vt:lpstr>6. Trigger species (at site)</vt:lpstr>
      <vt:lpstr>7. Criteria A2, B4, C and E </vt:lpstr>
      <vt:lpstr>8. Consultation</vt:lpstr>
      <vt:lpstr>9. Threats</vt:lpstr>
      <vt:lpstr>10. Advanced options</vt:lpstr>
      <vt:lpstr>11. KBA Criteria met at site</vt:lpstr>
      <vt:lpstr>12. KBA Criteria met by species</vt:lpstr>
      <vt:lpstr>For Reviewers only</vt:lpstr>
      <vt:lpstr>lookups</vt:lpstr>
      <vt:lpstr>threats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Donald</dc:creator>
  <cp:lastModifiedBy>Yanira Cifuentes-Sarmiento</cp:lastModifiedBy>
  <dcterms:created xsi:type="dcterms:W3CDTF">2017-08-31T09:51:50Z</dcterms:created>
  <dcterms:modified xsi:type="dcterms:W3CDTF">2019-04-03T21:38:18Z</dcterms:modified>
</cp:coreProperties>
</file>